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9C5CB0E-177C-4442-8958-6E05865B89ED}" xr6:coauthVersionLast="36" xr6:coauthVersionMax="36" xr10:uidLastSave="{00000000-0000-0000-0000-000000000000}"/>
  <bookViews>
    <workbookView xWindow="0" yWindow="0" windowWidth="28800" windowHeight="13605" xr2:uid="{00000000-000D-0000-FFFF-FFFF00000000}"/>
  </bookViews>
  <sheets>
    <sheet name="収支計算" sheetId="4" r:id="rId1"/>
  </sheets>
  <calcPr calcId="191029"/>
  <extLst>
    <ext uri="GoogleSheetsCustomDataVersion2">
      <go:sheetsCustomData xmlns:go="http://customooxmlschemas.google.com/" r:id="rId7" roundtripDataChecksum="hpVSeUe7n5dLuKgmA8iV+lZgktU2QSdfeBviMTehbT4="/>
    </ext>
  </extLst>
</workbook>
</file>

<file path=xl/calcChain.xml><?xml version="1.0" encoding="utf-8"?>
<calcChain xmlns="http://schemas.openxmlformats.org/spreadsheetml/2006/main">
  <c r="L19" i="4" l="1"/>
  <c r="H2" i="4"/>
  <c r="D4" i="4"/>
  <c r="D3" i="4"/>
  <c r="C362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00" i="4" s="1"/>
  <c r="A212" i="4" s="1"/>
  <c r="A224" i="4" s="1"/>
  <c r="A236" i="4" s="1"/>
  <c r="A248" i="4" s="1"/>
  <c r="A260" i="4" s="1"/>
  <c r="A272" i="4" s="1"/>
  <c r="A284" i="4" s="1"/>
  <c r="A296" i="4" s="1"/>
  <c r="A308" i="4" s="1"/>
  <c r="A320" i="4" s="1"/>
  <c r="A332" i="4" s="1"/>
  <c r="A344" i="4" s="1"/>
  <c r="A356" i="4" s="1"/>
  <c r="A368" i="4" s="1"/>
  <c r="A380" i="4" s="1"/>
  <c r="C8" i="4" l="1"/>
  <c r="C148" i="4"/>
  <c r="C160" i="4"/>
  <c r="C48" i="4"/>
  <c r="C112" i="4"/>
  <c r="C30" i="4"/>
  <c r="C80" i="4"/>
  <c r="C233" i="4"/>
  <c r="C24" i="4"/>
  <c r="C69" i="4"/>
  <c r="C224" i="4"/>
  <c r="G357" i="4"/>
  <c r="G360" i="4"/>
  <c r="G364" i="4"/>
  <c r="G368" i="4"/>
  <c r="G372" i="4"/>
  <c r="G376" i="4"/>
  <c r="G380" i="4"/>
  <c r="G299" i="4"/>
  <c r="G303" i="4"/>
  <c r="G307" i="4"/>
  <c r="G311" i="4"/>
  <c r="G315" i="4"/>
  <c r="G319" i="4"/>
  <c r="G323" i="4"/>
  <c r="G327" i="4"/>
  <c r="G331" i="4"/>
  <c r="G335" i="4"/>
  <c r="G339" i="4"/>
  <c r="G343" i="4"/>
  <c r="G347" i="4"/>
  <c r="G351" i="4"/>
  <c r="G355" i="4"/>
  <c r="G239" i="4"/>
  <c r="G243" i="4"/>
  <c r="G247" i="4"/>
  <c r="G251" i="4"/>
  <c r="G255" i="4"/>
  <c r="G259" i="4"/>
  <c r="G263" i="4"/>
  <c r="G267" i="4"/>
  <c r="G271" i="4"/>
  <c r="G275" i="4"/>
  <c r="G279" i="4"/>
  <c r="G283" i="4"/>
  <c r="G287" i="4"/>
  <c r="G291" i="4"/>
  <c r="G295" i="4"/>
  <c r="G179" i="4"/>
  <c r="G183" i="4"/>
  <c r="G187" i="4"/>
  <c r="G191" i="4"/>
  <c r="G195" i="4"/>
  <c r="G199" i="4"/>
  <c r="G203" i="4"/>
  <c r="G207" i="4"/>
  <c r="G211" i="4"/>
  <c r="G215" i="4"/>
  <c r="G219" i="4"/>
  <c r="G223" i="4"/>
  <c r="G227" i="4"/>
  <c r="G231" i="4"/>
  <c r="G235" i="4"/>
  <c r="G119" i="4"/>
  <c r="G123" i="4"/>
  <c r="G127" i="4"/>
  <c r="G131" i="4"/>
  <c r="G135" i="4"/>
  <c r="G139" i="4"/>
  <c r="G143" i="4"/>
  <c r="G147" i="4"/>
  <c r="G151" i="4"/>
  <c r="G155" i="4"/>
  <c r="G159" i="4"/>
  <c r="G163" i="4"/>
  <c r="G167" i="4"/>
  <c r="G171" i="4"/>
  <c r="G175" i="4"/>
  <c r="G59" i="4"/>
  <c r="G63" i="4"/>
  <c r="G67" i="4"/>
  <c r="G71" i="4"/>
  <c r="G75" i="4"/>
  <c r="G79" i="4"/>
  <c r="G83" i="4"/>
  <c r="G87" i="4"/>
  <c r="G91" i="4"/>
  <c r="G95" i="4"/>
  <c r="G99" i="4"/>
  <c r="G103" i="4"/>
  <c r="G107" i="4"/>
  <c r="G111" i="4"/>
  <c r="G115" i="4"/>
  <c r="G11" i="4"/>
  <c r="G15" i="4"/>
  <c r="G19" i="4"/>
  <c r="L1" i="4" s="1"/>
  <c r="G23" i="4"/>
  <c r="G358" i="4"/>
  <c r="G363" i="4"/>
  <c r="G369" i="4"/>
  <c r="G374" i="4"/>
  <c r="G379" i="4"/>
  <c r="G300" i="4"/>
  <c r="G305" i="4"/>
  <c r="G310" i="4"/>
  <c r="G316" i="4"/>
  <c r="G321" i="4"/>
  <c r="G326" i="4"/>
  <c r="G332" i="4"/>
  <c r="G337" i="4"/>
  <c r="G342" i="4"/>
  <c r="G348" i="4"/>
  <c r="G353" i="4"/>
  <c r="G238" i="4"/>
  <c r="G244" i="4"/>
  <c r="G249" i="4"/>
  <c r="G254" i="4"/>
  <c r="G260" i="4"/>
  <c r="G265" i="4"/>
  <c r="G270" i="4"/>
  <c r="G276" i="4"/>
  <c r="G281" i="4"/>
  <c r="G286" i="4"/>
  <c r="G292" i="4"/>
  <c r="G177" i="4"/>
  <c r="G182" i="4"/>
  <c r="G188" i="4"/>
  <c r="G193" i="4"/>
  <c r="G198" i="4"/>
  <c r="G204" i="4"/>
  <c r="G209" i="4"/>
  <c r="G214" i="4"/>
  <c r="G220" i="4"/>
  <c r="G225" i="4"/>
  <c r="G230" i="4"/>
  <c r="G176" i="4"/>
  <c r="G121" i="4"/>
  <c r="G126" i="4"/>
  <c r="G132" i="4"/>
  <c r="G137" i="4"/>
  <c r="G142" i="4"/>
  <c r="G148" i="4"/>
  <c r="G153" i="4"/>
  <c r="G158" i="4"/>
  <c r="G164" i="4"/>
  <c r="G169" i="4"/>
  <c r="G174" i="4"/>
  <c r="G60" i="4"/>
  <c r="G65" i="4"/>
  <c r="G70" i="4"/>
  <c r="G76" i="4"/>
  <c r="G81" i="4"/>
  <c r="G86" i="4"/>
  <c r="G92" i="4"/>
  <c r="G97" i="4"/>
  <c r="G102" i="4"/>
  <c r="G108" i="4"/>
  <c r="G113" i="4"/>
  <c r="G10" i="4"/>
  <c r="G16" i="4"/>
  <c r="G21" i="4"/>
  <c r="G26" i="4"/>
  <c r="G30" i="4"/>
  <c r="G359" i="4"/>
  <c r="G361" i="4"/>
  <c r="G366" i="4"/>
  <c r="G371" i="4"/>
  <c r="G377" i="4"/>
  <c r="G297" i="4"/>
  <c r="G302" i="4"/>
  <c r="G308" i="4"/>
  <c r="G313" i="4"/>
  <c r="G318" i="4"/>
  <c r="G324" i="4"/>
  <c r="G329" i="4"/>
  <c r="G334" i="4"/>
  <c r="G340" i="4"/>
  <c r="G345" i="4"/>
  <c r="G350" i="4"/>
  <c r="G296" i="4"/>
  <c r="G241" i="4"/>
  <c r="G246" i="4"/>
  <c r="G252" i="4"/>
  <c r="G257" i="4"/>
  <c r="G262" i="4"/>
  <c r="G268" i="4"/>
  <c r="G273" i="4"/>
  <c r="G278" i="4"/>
  <c r="G284" i="4"/>
  <c r="G289" i="4"/>
  <c r="G294" i="4"/>
  <c r="G180" i="4"/>
  <c r="G185" i="4"/>
  <c r="G190" i="4"/>
  <c r="G196" i="4"/>
  <c r="G201" i="4"/>
  <c r="G206" i="4"/>
  <c r="G212" i="4"/>
  <c r="G217" i="4"/>
  <c r="G222" i="4"/>
  <c r="G228" i="4"/>
  <c r="G233" i="4"/>
  <c r="G118" i="4"/>
  <c r="G124" i="4"/>
  <c r="G129" i="4"/>
  <c r="G134" i="4"/>
  <c r="G140" i="4"/>
  <c r="G145" i="4"/>
  <c r="G150" i="4"/>
  <c r="G156" i="4"/>
  <c r="G161" i="4"/>
  <c r="G166" i="4"/>
  <c r="G172" i="4"/>
  <c r="G57" i="4"/>
  <c r="G62" i="4"/>
  <c r="G68" i="4"/>
  <c r="G73" i="4"/>
  <c r="G78" i="4"/>
  <c r="G84" i="4"/>
  <c r="G89" i="4"/>
  <c r="G94" i="4"/>
  <c r="G100" i="4"/>
  <c r="G105" i="4"/>
  <c r="G110" i="4"/>
  <c r="G56" i="4"/>
  <c r="G13" i="4"/>
  <c r="G18" i="4"/>
  <c r="G24" i="4"/>
  <c r="G28" i="4"/>
  <c r="G32" i="4"/>
  <c r="G36" i="4"/>
  <c r="G40" i="4"/>
  <c r="G44" i="4"/>
  <c r="G48" i="4"/>
  <c r="G52" i="4"/>
  <c r="G8" i="4"/>
  <c r="G362" i="4"/>
  <c r="G367" i="4"/>
  <c r="G373" i="4"/>
  <c r="G378" i="4"/>
  <c r="G298" i="4"/>
  <c r="G304" i="4"/>
  <c r="G309" i="4"/>
  <c r="G314" i="4"/>
  <c r="G320" i="4"/>
  <c r="G325" i="4"/>
  <c r="G330" i="4"/>
  <c r="G336" i="4"/>
  <c r="G341" i="4"/>
  <c r="G375" i="4"/>
  <c r="G312" i="4"/>
  <c r="G333" i="4"/>
  <c r="G349" i="4"/>
  <c r="G240" i="4"/>
  <c r="G250" i="4"/>
  <c r="G261" i="4"/>
  <c r="G272" i="4"/>
  <c r="G282" i="4"/>
  <c r="G293" i="4"/>
  <c r="G184" i="4"/>
  <c r="G194" i="4"/>
  <c r="G205" i="4"/>
  <c r="G216" i="4"/>
  <c r="G226" i="4"/>
  <c r="G117" i="4"/>
  <c r="G128" i="4"/>
  <c r="G138" i="4"/>
  <c r="G149" i="4"/>
  <c r="G160" i="4"/>
  <c r="G170" i="4"/>
  <c r="G61" i="4"/>
  <c r="G72" i="4"/>
  <c r="G82" i="4"/>
  <c r="G93" i="4"/>
  <c r="G104" i="4"/>
  <c r="G114" i="4"/>
  <c r="G17" i="4"/>
  <c r="G27" i="4"/>
  <c r="G34" i="4"/>
  <c r="G39" i="4"/>
  <c r="G45" i="4"/>
  <c r="G50" i="4"/>
  <c r="G55" i="4"/>
  <c r="G356" i="4"/>
  <c r="G317" i="4"/>
  <c r="G338" i="4"/>
  <c r="G352" i="4"/>
  <c r="G242" i="4"/>
  <c r="G253" i="4"/>
  <c r="G264" i="4"/>
  <c r="G274" i="4"/>
  <c r="G285" i="4"/>
  <c r="G236" i="4"/>
  <c r="G186" i="4"/>
  <c r="G197" i="4"/>
  <c r="G208" i="4"/>
  <c r="G218" i="4"/>
  <c r="G229" i="4"/>
  <c r="G120" i="4"/>
  <c r="G130" i="4"/>
  <c r="G141" i="4"/>
  <c r="G152" i="4"/>
  <c r="G162" i="4"/>
  <c r="G173" i="4"/>
  <c r="G64" i="4"/>
  <c r="G74" i="4"/>
  <c r="G85" i="4"/>
  <c r="G96" i="4"/>
  <c r="G106" i="4"/>
  <c r="G9" i="4"/>
  <c r="G20" i="4"/>
  <c r="G29" i="4"/>
  <c r="G35" i="4"/>
  <c r="G41" i="4"/>
  <c r="G46" i="4"/>
  <c r="G51" i="4"/>
  <c r="G365" i="4"/>
  <c r="G301" i="4"/>
  <c r="G322" i="4"/>
  <c r="G344" i="4"/>
  <c r="G354" i="4"/>
  <c r="G245" i="4"/>
  <c r="G256" i="4"/>
  <c r="G266" i="4"/>
  <c r="G277" i="4"/>
  <c r="G288" i="4"/>
  <c r="G178" i="4"/>
  <c r="G189" i="4"/>
  <c r="G200" i="4"/>
  <c r="G210" i="4"/>
  <c r="G221" i="4"/>
  <c r="G232" i="4"/>
  <c r="G122" i="4"/>
  <c r="G133" i="4"/>
  <c r="G144" i="4"/>
  <c r="G154" i="4"/>
  <c r="G165" i="4"/>
  <c r="G116" i="4"/>
  <c r="G66" i="4"/>
  <c r="G77" i="4"/>
  <c r="G88" i="4"/>
  <c r="G98" i="4"/>
  <c r="G109" i="4"/>
  <c r="G12" i="4"/>
  <c r="G22" i="4"/>
  <c r="G31" i="4"/>
  <c r="G37" i="4"/>
  <c r="G42" i="4"/>
  <c r="G47" i="4"/>
  <c r="G53" i="4"/>
  <c r="G370" i="4"/>
  <c r="G306" i="4"/>
  <c r="G328" i="4"/>
  <c r="G346" i="4"/>
  <c r="G237" i="4"/>
  <c r="G248" i="4"/>
  <c r="G258" i="4"/>
  <c r="G269" i="4"/>
  <c r="G280" i="4"/>
  <c r="G290" i="4"/>
  <c r="G181" i="4"/>
  <c r="G192" i="4"/>
  <c r="G202" i="4"/>
  <c r="G213" i="4"/>
  <c r="G224" i="4"/>
  <c r="G234" i="4"/>
  <c r="G125" i="4"/>
  <c r="G136" i="4"/>
  <c r="G146" i="4"/>
  <c r="G157" i="4"/>
  <c r="G168" i="4"/>
  <c r="G58" i="4"/>
  <c r="G69" i="4"/>
  <c r="G80" i="4"/>
  <c r="G90" i="4"/>
  <c r="G101" i="4"/>
  <c r="G112" i="4"/>
  <c r="G14" i="4"/>
  <c r="G25" i="4"/>
  <c r="G33" i="4"/>
  <c r="G38" i="4"/>
  <c r="G43" i="4"/>
  <c r="G49" i="4"/>
  <c r="G54" i="4"/>
  <c r="C40" i="4"/>
  <c r="C19" i="4"/>
  <c r="C101" i="4"/>
  <c r="C57" i="4"/>
  <c r="C139" i="4"/>
  <c r="C201" i="4"/>
  <c r="C35" i="4"/>
  <c r="C14" i="4"/>
  <c r="C89" i="4"/>
  <c r="C171" i="4"/>
  <c r="C128" i="4"/>
  <c r="C192" i="4"/>
  <c r="H3" i="4"/>
  <c r="C42" i="4"/>
  <c r="C36" i="4"/>
  <c r="C31" i="4"/>
  <c r="C26" i="4"/>
  <c r="C20" i="4"/>
  <c r="C15" i="4"/>
  <c r="C52" i="4"/>
  <c r="C113" i="4"/>
  <c r="C104" i="4"/>
  <c r="C93" i="4"/>
  <c r="C81" i="4"/>
  <c r="C72" i="4"/>
  <c r="C61" i="4"/>
  <c r="C172" i="4"/>
  <c r="C163" i="4"/>
  <c r="C152" i="4"/>
  <c r="C140" i="4"/>
  <c r="C131" i="4"/>
  <c r="C120" i="4"/>
  <c r="C225" i="4"/>
  <c r="C216" i="4"/>
  <c r="C205" i="4"/>
  <c r="C193" i="4"/>
  <c r="C184" i="4"/>
  <c r="C293" i="4"/>
  <c r="C281" i="4"/>
  <c r="C272" i="4"/>
  <c r="C261" i="4"/>
  <c r="C249" i="4"/>
  <c r="C240" i="4"/>
  <c r="C349" i="4"/>
  <c r="C337" i="4"/>
  <c r="C328" i="4"/>
  <c r="C317" i="4"/>
  <c r="C305" i="4"/>
  <c r="C356" i="4"/>
  <c r="C370" i="4"/>
  <c r="C358" i="4"/>
  <c r="C213" i="4"/>
  <c r="C181" i="4"/>
  <c r="C289" i="4"/>
  <c r="C280" i="4"/>
  <c r="C269" i="4"/>
  <c r="C257" i="4"/>
  <c r="C248" i="4"/>
  <c r="C237" i="4"/>
  <c r="C345" i="4"/>
  <c r="C336" i="4"/>
  <c r="C325" i="4"/>
  <c r="C313" i="4"/>
  <c r="C304" i="4"/>
  <c r="C378" i="4"/>
  <c r="C366" i="4"/>
  <c r="C357" i="4"/>
  <c r="C9" i="4"/>
  <c r="C39" i="4"/>
  <c r="C34" i="4"/>
  <c r="C28" i="4"/>
  <c r="C23" i="4"/>
  <c r="C18" i="4"/>
  <c r="C10" i="4"/>
  <c r="C47" i="4"/>
  <c r="C109" i="4"/>
  <c r="C97" i="4"/>
  <c r="C88" i="4"/>
  <c r="C77" i="4"/>
  <c r="C65" i="4"/>
  <c r="C116" i="4"/>
  <c r="C168" i="4"/>
  <c r="C156" i="4"/>
  <c r="C147" i="4"/>
  <c r="C136" i="4"/>
  <c r="C124" i="4"/>
  <c r="C232" i="4"/>
  <c r="C221" i="4"/>
  <c r="C209" i="4"/>
  <c r="C200" i="4"/>
  <c r="C189" i="4"/>
  <c r="C177" i="4"/>
  <c r="C288" i="4"/>
  <c r="C277" i="4"/>
  <c r="C265" i="4"/>
  <c r="C256" i="4"/>
  <c r="C245" i="4"/>
  <c r="C353" i="4"/>
  <c r="C344" i="4"/>
  <c r="C333" i="4"/>
  <c r="C321" i="4"/>
  <c r="C312" i="4"/>
  <c r="C301" i="4"/>
  <c r="C374" i="4"/>
  <c r="C365" i="4"/>
  <c r="C43" i="4"/>
  <c r="C38" i="4"/>
  <c r="C32" i="4"/>
  <c r="C27" i="4"/>
  <c r="C22" i="4"/>
  <c r="C16" i="4"/>
  <c r="C55" i="4"/>
  <c r="C44" i="4"/>
  <c r="C105" i="4"/>
  <c r="C96" i="4"/>
  <c r="C85" i="4"/>
  <c r="C73" i="4"/>
  <c r="C64" i="4"/>
  <c r="C117" i="4"/>
  <c r="C164" i="4"/>
  <c r="C155" i="4"/>
  <c r="C144" i="4"/>
  <c r="C132" i="4"/>
  <c r="C123" i="4"/>
  <c r="C229" i="4"/>
  <c r="C217" i="4"/>
  <c r="C208" i="4"/>
  <c r="C197" i="4"/>
  <c r="C185" i="4"/>
  <c r="C236" i="4"/>
  <c r="C285" i="4"/>
  <c r="C273" i="4"/>
  <c r="C264" i="4"/>
  <c r="C253" i="4"/>
  <c r="C241" i="4"/>
  <c r="C352" i="4"/>
  <c r="C341" i="4"/>
  <c r="C329" i="4"/>
  <c r="C320" i="4"/>
  <c r="C309" i="4"/>
  <c r="C297" i="4"/>
  <c r="C373" i="4"/>
  <c r="C359" i="4"/>
  <c r="C363" i="4"/>
  <c r="C367" i="4"/>
  <c r="C371" i="4"/>
  <c r="C375" i="4"/>
  <c r="C379" i="4"/>
  <c r="C298" i="4"/>
  <c r="C302" i="4"/>
  <c r="C306" i="4"/>
  <c r="C310" i="4"/>
  <c r="C314" i="4"/>
  <c r="C318" i="4"/>
  <c r="C322" i="4"/>
  <c r="C326" i="4"/>
  <c r="C330" i="4"/>
  <c r="C334" i="4"/>
  <c r="C338" i="4"/>
  <c r="C342" i="4"/>
  <c r="C346" i="4"/>
  <c r="C350" i="4"/>
  <c r="C354" i="4"/>
  <c r="C238" i="4"/>
  <c r="C242" i="4"/>
  <c r="C246" i="4"/>
  <c r="C250" i="4"/>
  <c r="C254" i="4"/>
  <c r="C258" i="4"/>
  <c r="C262" i="4"/>
  <c r="C266" i="4"/>
  <c r="C270" i="4"/>
  <c r="C274" i="4"/>
  <c r="C278" i="4"/>
  <c r="C282" i="4"/>
  <c r="C286" i="4"/>
  <c r="C290" i="4"/>
  <c r="C294" i="4"/>
  <c r="C178" i="4"/>
  <c r="C182" i="4"/>
  <c r="C186" i="4"/>
  <c r="C190" i="4"/>
  <c r="C194" i="4"/>
  <c r="C198" i="4"/>
  <c r="C202" i="4"/>
  <c r="C206" i="4"/>
  <c r="C210" i="4"/>
  <c r="C214" i="4"/>
  <c r="C218" i="4"/>
  <c r="C222" i="4"/>
  <c r="C226" i="4"/>
  <c r="C230" i="4"/>
  <c r="C234" i="4"/>
  <c r="C121" i="4"/>
  <c r="C125" i="4"/>
  <c r="C129" i="4"/>
  <c r="C133" i="4"/>
  <c r="C137" i="4"/>
  <c r="C141" i="4"/>
  <c r="C145" i="4"/>
  <c r="C149" i="4"/>
  <c r="C153" i="4"/>
  <c r="C157" i="4"/>
  <c r="C161" i="4"/>
  <c r="C165" i="4"/>
  <c r="C169" i="4"/>
  <c r="C173" i="4"/>
  <c r="C118" i="4"/>
  <c r="C58" i="4"/>
  <c r="C62" i="4"/>
  <c r="C66" i="4"/>
  <c r="C70" i="4"/>
  <c r="C74" i="4"/>
  <c r="C78" i="4"/>
  <c r="C82" i="4"/>
  <c r="C86" i="4"/>
  <c r="C90" i="4"/>
  <c r="C94" i="4"/>
  <c r="C98" i="4"/>
  <c r="C102" i="4"/>
  <c r="C106" i="4"/>
  <c r="C110" i="4"/>
  <c r="C114" i="4"/>
  <c r="C45" i="4"/>
  <c r="C49" i="4"/>
  <c r="C53" i="4"/>
  <c r="C11" i="4"/>
  <c r="C360" i="4"/>
  <c r="C364" i="4"/>
  <c r="C368" i="4"/>
  <c r="C372" i="4"/>
  <c r="C376" i="4"/>
  <c r="C380" i="4"/>
  <c r="C299" i="4"/>
  <c r="C303" i="4"/>
  <c r="C307" i="4"/>
  <c r="C311" i="4"/>
  <c r="C315" i="4"/>
  <c r="C319" i="4"/>
  <c r="C323" i="4"/>
  <c r="C327" i="4"/>
  <c r="C331" i="4"/>
  <c r="C335" i="4"/>
  <c r="C339" i="4"/>
  <c r="C343" i="4"/>
  <c r="C347" i="4"/>
  <c r="C351" i="4"/>
  <c r="C355" i="4"/>
  <c r="C239" i="4"/>
  <c r="C243" i="4"/>
  <c r="C247" i="4"/>
  <c r="C251" i="4"/>
  <c r="C255" i="4"/>
  <c r="C259" i="4"/>
  <c r="C263" i="4"/>
  <c r="C267" i="4"/>
  <c r="C271" i="4"/>
  <c r="C275" i="4"/>
  <c r="C279" i="4"/>
  <c r="C283" i="4"/>
  <c r="C287" i="4"/>
  <c r="C291" i="4"/>
  <c r="C295" i="4"/>
  <c r="C179" i="4"/>
  <c r="C183" i="4"/>
  <c r="C187" i="4"/>
  <c r="C191" i="4"/>
  <c r="C195" i="4"/>
  <c r="C199" i="4"/>
  <c r="C203" i="4"/>
  <c r="C207" i="4"/>
  <c r="C211" i="4"/>
  <c r="C215" i="4"/>
  <c r="C219" i="4"/>
  <c r="C223" i="4"/>
  <c r="C227" i="4"/>
  <c r="C231" i="4"/>
  <c r="C235" i="4"/>
  <c r="C122" i="4"/>
  <c r="C126" i="4"/>
  <c r="C130" i="4"/>
  <c r="C134" i="4"/>
  <c r="C138" i="4"/>
  <c r="C142" i="4"/>
  <c r="C146" i="4"/>
  <c r="C150" i="4"/>
  <c r="C154" i="4"/>
  <c r="C158" i="4"/>
  <c r="C162" i="4"/>
  <c r="C166" i="4"/>
  <c r="C170" i="4"/>
  <c r="C174" i="4"/>
  <c r="C119" i="4"/>
  <c r="C59" i="4"/>
  <c r="C63" i="4"/>
  <c r="C67" i="4"/>
  <c r="C71" i="4"/>
  <c r="C75" i="4"/>
  <c r="C79" i="4"/>
  <c r="C83" i="4"/>
  <c r="C87" i="4"/>
  <c r="C91" i="4"/>
  <c r="C95" i="4"/>
  <c r="C99" i="4"/>
  <c r="C103" i="4"/>
  <c r="C107" i="4"/>
  <c r="C111" i="4"/>
  <c r="C115" i="4"/>
  <c r="C46" i="4"/>
  <c r="C50" i="4"/>
  <c r="C54" i="4"/>
  <c r="C12" i="4"/>
  <c r="D8" i="4"/>
  <c r="E8" i="4" s="1"/>
  <c r="F8" i="4" s="1"/>
  <c r="D9" i="4" s="1"/>
  <c r="C41" i="4"/>
  <c r="C37" i="4"/>
  <c r="C33" i="4"/>
  <c r="C29" i="4"/>
  <c r="C25" i="4"/>
  <c r="C21" i="4"/>
  <c r="C17" i="4"/>
  <c r="C13" i="4"/>
  <c r="C51" i="4"/>
  <c r="C56" i="4"/>
  <c r="C108" i="4"/>
  <c r="C100" i="4"/>
  <c r="C92" i="4"/>
  <c r="C84" i="4"/>
  <c r="C76" i="4"/>
  <c r="C68" i="4"/>
  <c r="C60" i="4"/>
  <c r="C175" i="4"/>
  <c r="C167" i="4"/>
  <c r="C159" i="4"/>
  <c r="C151" i="4"/>
  <c r="C143" i="4"/>
  <c r="C135" i="4"/>
  <c r="C127" i="4"/>
  <c r="C176" i="4"/>
  <c r="C228" i="4"/>
  <c r="C220" i="4"/>
  <c r="C212" i="4"/>
  <c r="C204" i="4"/>
  <c r="C196" i="4"/>
  <c r="C188" i="4"/>
  <c r="C180" i="4"/>
  <c r="C292" i="4"/>
  <c r="C284" i="4"/>
  <c r="C276" i="4"/>
  <c r="C268" i="4"/>
  <c r="C260" i="4"/>
  <c r="C252" i="4"/>
  <c r="C244" i="4"/>
  <c r="C296" i="4"/>
  <c r="C348" i="4"/>
  <c r="C340" i="4"/>
  <c r="C332" i="4"/>
  <c r="C324" i="4"/>
  <c r="C316" i="4"/>
  <c r="C308" i="4"/>
  <c r="C300" i="4"/>
  <c r="C377" i="4"/>
  <c r="C369" i="4"/>
  <c r="C361" i="4"/>
  <c r="H4" i="4"/>
  <c r="H236" i="4" l="1"/>
  <c r="L3" i="4"/>
  <c r="H356" i="4"/>
  <c r="H8" i="4"/>
  <c r="H296" i="4"/>
  <c r="H176" i="4"/>
  <c r="H116" i="4"/>
  <c r="H56" i="4"/>
  <c r="H351" i="4"/>
  <c r="H369" i="4"/>
  <c r="H271" i="4"/>
  <c r="H141" i="4"/>
  <c r="H55" i="4"/>
  <c r="H170" i="4"/>
  <c r="H342" i="4"/>
  <c r="H299" i="4"/>
  <c r="H235" i="4"/>
  <c r="H107" i="4"/>
  <c r="H259" i="4"/>
  <c r="H67" i="4"/>
  <c r="H152" i="4"/>
  <c r="H38" i="4"/>
  <c r="H35" i="4"/>
  <c r="H36" i="4"/>
  <c r="H34" i="4"/>
  <c r="H338" i="4"/>
  <c r="H375" i="4"/>
  <c r="H242" i="4"/>
  <c r="H71" i="4"/>
  <c r="H229" i="4"/>
  <c r="H183" i="4"/>
  <c r="H361" i="4"/>
  <c r="H255" i="4"/>
  <c r="H127" i="4"/>
  <c r="H278" i="4"/>
  <c r="H129" i="4"/>
  <c r="H302" i="4"/>
  <c r="H89" i="4"/>
  <c r="H248" i="4"/>
  <c r="H200" i="4"/>
  <c r="H104" i="4"/>
  <c r="H72" i="4"/>
  <c r="H30" i="4"/>
  <c r="H39" i="4"/>
  <c r="H37" i="4"/>
  <c r="H12" i="4"/>
  <c r="H345" i="4"/>
  <c r="H330" i="4"/>
  <c r="H327" i="4"/>
  <c r="H314" i="4"/>
  <c r="H98" i="4"/>
  <c r="H298" i="4"/>
  <c r="H213" i="4"/>
  <c r="H85" i="4"/>
  <c r="H321" i="4"/>
  <c r="H257" i="4"/>
  <c r="H193" i="4"/>
  <c r="H323" i="4"/>
  <c r="H238" i="4"/>
  <c r="H184" i="4"/>
  <c r="H26" i="4"/>
  <c r="H33" i="4"/>
  <c r="H41" i="4"/>
  <c r="H48" i="4"/>
  <c r="H40" i="4"/>
  <c r="H354" i="4"/>
  <c r="H114" i="4"/>
  <c r="H226" i="4"/>
  <c r="H376" i="4"/>
  <c r="H195" i="4"/>
  <c r="H110" i="4"/>
  <c r="H344" i="4"/>
  <c r="H328" i="4"/>
  <c r="H280" i="4"/>
  <c r="H199" i="4"/>
  <c r="H143" i="4"/>
  <c r="H58" i="4"/>
  <c r="H335" i="4"/>
  <c r="H214" i="4"/>
  <c r="H174" i="4"/>
  <c r="H131" i="4"/>
  <c r="H216" i="4"/>
  <c r="H285" i="4"/>
  <c r="H157" i="4"/>
  <c r="H101" i="4"/>
  <c r="H360" i="4"/>
  <c r="H153" i="4"/>
  <c r="H312" i="4"/>
  <c r="H264" i="4"/>
  <c r="H186" i="4"/>
  <c r="H86" i="4"/>
  <c r="H65" i="4"/>
  <c r="H281" i="4"/>
  <c r="H217" i="4"/>
  <c r="H46" i="4"/>
  <c r="H232" i="4"/>
  <c r="H168" i="4"/>
  <c r="H136" i="4"/>
  <c r="H120" i="4"/>
  <c r="H88" i="4"/>
  <c r="H22" i="4"/>
  <c r="H43" i="4"/>
  <c r="H42" i="4"/>
  <c r="H29" i="4"/>
  <c r="H24" i="4"/>
  <c r="H31" i="4"/>
  <c r="H346" i="4"/>
  <c r="H171" i="4"/>
  <c r="H25" i="4"/>
  <c r="H52" i="4"/>
  <c r="H60" i="4"/>
  <c r="H44" i="4"/>
  <c r="H64" i="4"/>
  <c r="H269" i="4"/>
  <c r="H279" i="4"/>
  <c r="H378" i="4"/>
  <c r="H365" i="4"/>
  <c r="H341" i="4"/>
  <c r="H306" i="4"/>
  <c r="H263" i="4"/>
  <c r="H221" i="4"/>
  <c r="H178" i="4"/>
  <c r="H135" i="4"/>
  <c r="H93" i="4"/>
  <c r="H50" i="4"/>
  <c r="H379" i="4"/>
  <c r="H358" i="4"/>
  <c r="H333" i="4"/>
  <c r="H293" i="4"/>
  <c r="H250" i="4"/>
  <c r="H207" i="4"/>
  <c r="H165" i="4"/>
  <c r="H122" i="4"/>
  <c r="H79" i="4"/>
  <c r="H247" i="4"/>
  <c r="H205" i="4"/>
  <c r="H162" i="4"/>
  <c r="H119" i="4"/>
  <c r="H77" i="4"/>
  <c r="H371" i="4"/>
  <c r="H350" i="4"/>
  <c r="H150" i="4"/>
  <c r="H28" i="4"/>
  <c r="H20" i="4"/>
  <c r="H27" i="4"/>
  <c r="H21" i="4"/>
  <c r="H362" i="4"/>
  <c r="H367" i="4"/>
  <c r="H373" i="4"/>
  <c r="H357" i="4"/>
  <c r="H370" i="4"/>
  <c r="H349" i="4"/>
  <c r="H317" i="4"/>
  <c r="H274" i="4"/>
  <c r="H231" i="4"/>
  <c r="H189" i="4"/>
  <c r="H146" i="4"/>
  <c r="H103" i="4"/>
  <c r="H61" i="4"/>
  <c r="H363" i="4"/>
  <c r="H339" i="4"/>
  <c r="H303" i="4"/>
  <c r="H261" i="4"/>
  <c r="H218" i="4"/>
  <c r="H175" i="4"/>
  <c r="H133" i="4"/>
  <c r="H90" i="4"/>
  <c r="H47" i="4"/>
  <c r="H258" i="4"/>
  <c r="H215" i="4"/>
  <c r="H173" i="4"/>
  <c r="H130" i="4"/>
  <c r="H87" i="4"/>
  <c r="H45" i="4"/>
  <c r="H377" i="4"/>
  <c r="H355" i="4"/>
  <c r="H329" i="4"/>
  <c r="H287" i="4"/>
  <c r="H245" i="4"/>
  <c r="H202" i="4"/>
  <c r="H159" i="4"/>
  <c r="H117" i="4"/>
  <c r="H74" i="4"/>
  <c r="H372" i="4"/>
  <c r="H337" i="4"/>
  <c r="H315" i="4"/>
  <c r="H294" i="4"/>
  <c r="H273" i="4"/>
  <c r="H251" i="4"/>
  <c r="H230" i="4"/>
  <c r="H209" i="4"/>
  <c r="H187" i="4"/>
  <c r="H166" i="4"/>
  <c r="H145" i="4"/>
  <c r="H123" i="4"/>
  <c r="H102" i="4"/>
  <c r="H81" i="4"/>
  <c r="H59" i="4"/>
  <c r="H318" i="4"/>
  <c r="H297" i="4"/>
  <c r="H275" i="4"/>
  <c r="H254" i="4"/>
  <c r="H233" i="4"/>
  <c r="H211" i="4"/>
  <c r="H190" i="4"/>
  <c r="H169" i="4"/>
  <c r="H147" i="4"/>
  <c r="H126" i="4"/>
  <c r="H105" i="4"/>
  <c r="H83" i="4"/>
  <c r="H62" i="4"/>
  <c r="H340" i="4"/>
  <c r="H324" i="4"/>
  <c r="H308" i="4"/>
  <c r="H292" i="4"/>
  <c r="H276" i="4"/>
  <c r="H260" i="4"/>
  <c r="H244" i="4"/>
  <c r="H228" i="4"/>
  <c r="H212" i="4"/>
  <c r="H196" i="4"/>
  <c r="H180" i="4"/>
  <c r="H164" i="4"/>
  <c r="H148" i="4"/>
  <c r="H132" i="4"/>
  <c r="H100" i="4"/>
  <c r="H84" i="4"/>
  <c r="H68" i="4"/>
  <c r="H319" i="4"/>
  <c r="H277" i="4"/>
  <c r="H234" i="4"/>
  <c r="H191" i="4"/>
  <c r="H149" i="4"/>
  <c r="H106" i="4"/>
  <c r="H63" i="4"/>
  <c r="H368" i="4"/>
  <c r="H352" i="4"/>
  <c r="H331" i="4"/>
  <c r="H310" i="4"/>
  <c r="H289" i="4"/>
  <c r="H267" i="4"/>
  <c r="H246" i="4"/>
  <c r="H225" i="4"/>
  <c r="H203" i="4"/>
  <c r="H182" i="4"/>
  <c r="H161" i="4"/>
  <c r="H139" i="4"/>
  <c r="H118" i="4"/>
  <c r="H97" i="4"/>
  <c r="H75" i="4"/>
  <c r="H54" i="4"/>
  <c r="H313" i="4"/>
  <c r="H291" i="4"/>
  <c r="H270" i="4"/>
  <c r="H249" i="4"/>
  <c r="H227" i="4"/>
  <c r="H206" i="4"/>
  <c r="H185" i="4"/>
  <c r="H163" i="4"/>
  <c r="H142" i="4"/>
  <c r="H121" i="4"/>
  <c r="H99" i="4"/>
  <c r="H78" i="4"/>
  <c r="H57" i="4"/>
  <c r="H336" i="4"/>
  <c r="H320" i="4"/>
  <c r="H304" i="4"/>
  <c r="H288" i="4"/>
  <c r="H272" i="4"/>
  <c r="H256" i="4"/>
  <c r="H240" i="4"/>
  <c r="H224" i="4"/>
  <c r="H208" i="4"/>
  <c r="H192" i="4"/>
  <c r="H160" i="4"/>
  <c r="H144" i="4"/>
  <c r="H128" i="4"/>
  <c r="H112" i="4"/>
  <c r="H96" i="4"/>
  <c r="H80" i="4"/>
  <c r="H32" i="4"/>
  <c r="H23" i="4"/>
  <c r="H301" i="4"/>
  <c r="H311" i="4"/>
  <c r="H322" i="4"/>
  <c r="H290" i="4"/>
  <c r="H359" i="4"/>
  <c r="H334" i="4"/>
  <c r="H295" i="4"/>
  <c r="H253" i="4"/>
  <c r="H210" i="4"/>
  <c r="H167" i="4"/>
  <c r="H125" i="4"/>
  <c r="H82" i="4"/>
  <c r="H374" i="4"/>
  <c r="H353" i="4"/>
  <c r="H325" i="4"/>
  <c r="H282" i="4"/>
  <c r="H239" i="4"/>
  <c r="H197" i="4"/>
  <c r="H154" i="4"/>
  <c r="H111" i="4"/>
  <c r="H69" i="4"/>
  <c r="H237" i="4"/>
  <c r="H194" i="4"/>
  <c r="H151" i="4"/>
  <c r="H109" i="4"/>
  <c r="H66" i="4"/>
  <c r="H366" i="4"/>
  <c r="H343" i="4"/>
  <c r="H309" i="4"/>
  <c r="H266" i="4"/>
  <c r="H223" i="4"/>
  <c r="H181" i="4"/>
  <c r="H138" i="4"/>
  <c r="H95" i="4"/>
  <c r="H53" i="4"/>
  <c r="H380" i="4"/>
  <c r="H364" i="4"/>
  <c r="H347" i="4"/>
  <c r="H326" i="4"/>
  <c r="H305" i="4"/>
  <c r="H283" i="4"/>
  <c r="H262" i="4"/>
  <c r="H241" i="4"/>
  <c r="H219" i="4"/>
  <c r="H198" i="4"/>
  <c r="H177" i="4"/>
  <c r="H155" i="4"/>
  <c r="H134" i="4"/>
  <c r="H113" i="4"/>
  <c r="H91" i="4"/>
  <c r="H70" i="4"/>
  <c r="H49" i="4"/>
  <c r="H307" i="4"/>
  <c r="H286" i="4"/>
  <c r="H265" i="4"/>
  <c r="H243" i="4"/>
  <c r="H222" i="4"/>
  <c r="H201" i="4"/>
  <c r="H179" i="4"/>
  <c r="H158" i="4"/>
  <c r="H137" i="4"/>
  <c r="H115" i="4"/>
  <c r="H94" i="4"/>
  <c r="H73" i="4"/>
  <c r="H51" i="4"/>
  <c r="H348" i="4"/>
  <c r="H332" i="4"/>
  <c r="H316" i="4"/>
  <c r="H300" i="4"/>
  <c r="H284" i="4"/>
  <c r="H268" i="4"/>
  <c r="H252" i="4"/>
  <c r="H220" i="4"/>
  <c r="H204" i="4"/>
  <c r="H188" i="4"/>
  <c r="H172" i="4"/>
  <c r="H156" i="4"/>
  <c r="H140" i="4"/>
  <c r="H124" i="4"/>
  <c r="H108" i="4"/>
  <c r="H92" i="4"/>
  <c r="H76" i="4"/>
  <c r="H14" i="4"/>
  <c r="H9" i="4"/>
  <c r="H16" i="4"/>
  <c r="H18" i="4"/>
  <c r="H11" i="4"/>
  <c r="H17" i="4"/>
  <c r="H13" i="4"/>
  <c r="H15" i="4"/>
  <c r="H10" i="4"/>
  <c r="H19" i="4"/>
  <c r="E9" i="4"/>
  <c r="F9" i="4" s="1"/>
  <c r="D10" i="4" s="1"/>
  <c r="I13" i="4" l="1"/>
  <c r="I17" i="4"/>
  <c r="I21" i="4"/>
  <c r="I25" i="4"/>
  <c r="I29" i="4"/>
  <c r="I33" i="4"/>
  <c r="I37" i="4"/>
  <c r="I41" i="4"/>
  <c r="I45" i="4"/>
  <c r="I49" i="4"/>
  <c r="I53" i="4"/>
  <c r="I57" i="4"/>
  <c r="I61" i="4"/>
  <c r="I65" i="4"/>
  <c r="I69" i="4"/>
  <c r="I73" i="4"/>
  <c r="I77" i="4"/>
  <c r="I81" i="4"/>
  <c r="I85" i="4"/>
  <c r="I89" i="4"/>
  <c r="I93" i="4"/>
  <c r="I97" i="4"/>
  <c r="I101" i="4"/>
  <c r="I105" i="4"/>
  <c r="I109" i="4"/>
  <c r="I113" i="4"/>
  <c r="I117" i="4"/>
  <c r="I121" i="4"/>
  <c r="I125" i="4"/>
  <c r="I129" i="4"/>
  <c r="I133" i="4"/>
  <c r="I137" i="4"/>
  <c r="I141" i="4"/>
  <c r="I145" i="4"/>
  <c r="I149" i="4"/>
  <c r="I153" i="4"/>
  <c r="I157" i="4"/>
  <c r="I161" i="4"/>
  <c r="I165" i="4"/>
  <c r="I169" i="4"/>
  <c r="I173" i="4"/>
  <c r="I177" i="4"/>
  <c r="I181" i="4"/>
  <c r="I185" i="4"/>
  <c r="I189" i="4"/>
  <c r="I193" i="4"/>
  <c r="I197" i="4"/>
  <c r="I201" i="4"/>
  <c r="I205" i="4"/>
  <c r="I209" i="4"/>
  <c r="I213" i="4"/>
  <c r="I217" i="4"/>
  <c r="I221" i="4"/>
  <c r="I225" i="4"/>
  <c r="I229" i="4"/>
  <c r="I233" i="4"/>
  <c r="I237" i="4"/>
  <c r="I241" i="4"/>
  <c r="I245" i="4"/>
  <c r="I249" i="4"/>
  <c r="I253" i="4"/>
  <c r="I257" i="4"/>
  <c r="I261" i="4"/>
  <c r="I265" i="4"/>
  <c r="I269" i="4"/>
  <c r="I273" i="4"/>
  <c r="I277" i="4"/>
  <c r="I281" i="4"/>
  <c r="I285" i="4"/>
  <c r="I289" i="4"/>
  <c r="I293" i="4"/>
  <c r="I297" i="4"/>
  <c r="I301" i="4"/>
  <c r="I305" i="4"/>
  <c r="I309" i="4"/>
  <c r="I313" i="4"/>
  <c r="I317" i="4"/>
  <c r="I321" i="4"/>
  <c r="I325" i="4"/>
  <c r="I329" i="4"/>
  <c r="I333" i="4"/>
  <c r="I337" i="4"/>
  <c r="I341" i="4"/>
  <c r="I345" i="4"/>
  <c r="I349" i="4"/>
  <c r="I10" i="4"/>
  <c r="I15" i="4"/>
  <c r="I20" i="4"/>
  <c r="I26" i="4"/>
  <c r="I31" i="4"/>
  <c r="I36" i="4"/>
  <c r="I42" i="4"/>
  <c r="I47" i="4"/>
  <c r="I52" i="4"/>
  <c r="I58" i="4"/>
  <c r="I63" i="4"/>
  <c r="I68" i="4"/>
  <c r="I74" i="4"/>
  <c r="I79" i="4"/>
  <c r="I84" i="4"/>
  <c r="I90" i="4"/>
  <c r="I95" i="4"/>
  <c r="I100" i="4"/>
  <c r="I106" i="4"/>
  <c r="I111" i="4"/>
  <c r="I116" i="4"/>
  <c r="I122" i="4"/>
  <c r="I127" i="4"/>
  <c r="I132" i="4"/>
  <c r="I138" i="4"/>
  <c r="I143" i="4"/>
  <c r="I148" i="4"/>
  <c r="I154" i="4"/>
  <c r="I159" i="4"/>
  <c r="I164" i="4"/>
  <c r="I170" i="4"/>
  <c r="I175" i="4"/>
  <c r="I180" i="4"/>
  <c r="I186" i="4"/>
  <c r="I191" i="4"/>
  <c r="I196" i="4"/>
  <c r="I202" i="4"/>
  <c r="I207" i="4"/>
  <c r="I212" i="4"/>
  <c r="I218" i="4"/>
  <c r="I223" i="4"/>
  <c r="I228" i="4"/>
  <c r="I234" i="4"/>
  <c r="I239" i="4"/>
  <c r="I244" i="4"/>
  <c r="I250" i="4"/>
  <c r="I255" i="4"/>
  <c r="I260" i="4"/>
  <c r="I266" i="4"/>
  <c r="I271" i="4"/>
  <c r="I276" i="4"/>
  <c r="I282" i="4"/>
  <c r="I287" i="4"/>
  <c r="I292" i="4"/>
  <c r="I298" i="4"/>
  <c r="I303" i="4"/>
  <c r="I308" i="4"/>
  <c r="I314" i="4"/>
  <c r="I319" i="4"/>
  <c r="I324" i="4"/>
  <c r="I330" i="4"/>
  <c r="I335" i="4"/>
  <c r="I340" i="4"/>
  <c r="I346" i="4"/>
  <c r="I351" i="4"/>
  <c r="I355" i="4"/>
  <c r="I359" i="4"/>
  <c r="I363" i="4"/>
  <c r="I367" i="4"/>
  <c r="I371" i="4"/>
  <c r="I375" i="4"/>
  <c r="I379" i="4"/>
  <c r="I11" i="4"/>
  <c r="I16" i="4"/>
  <c r="I22" i="4"/>
  <c r="I27" i="4"/>
  <c r="I32" i="4"/>
  <c r="I38" i="4"/>
  <c r="I43" i="4"/>
  <c r="I48" i="4"/>
  <c r="I54" i="4"/>
  <c r="I59" i="4"/>
  <c r="I64" i="4"/>
  <c r="I70" i="4"/>
  <c r="I75" i="4"/>
  <c r="I80" i="4"/>
  <c r="I86" i="4"/>
  <c r="I91" i="4"/>
  <c r="I96" i="4"/>
  <c r="I102" i="4"/>
  <c r="I107" i="4"/>
  <c r="I112" i="4"/>
  <c r="I118" i="4"/>
  <c r="I123" i="4"/>
  <c r="I128" i="4"/>
  <c r="I134" i="4"/>
  <c r="I139" i="4"/>
  <c r="I144" i="4"/>
  <c r="I150" i="4"/>
  <c r="I155" i="4"/>
  <c r="I160" i="4"/>
  <c r="I166" i="4"/>
  <c r="I171" i="4"/>
  <c r="I12" i="4"/>
  <c r="I18" i="4"/>
  <c r="I23" i="4"/>
  <c r="I28" i="4"/>
  <c r="I34" i="4"/>
  <c r="I39" i="4"/>
  <c r="I44" i="4"/>
  <c r="I50" i="4"/>
  <c r="I55" i="4"/>
  <c r="I60" i="4"/>
  <c r="I66" i="4"/>
  <c r="I71" i="4"/>
  <c r="I76" i="4"/>
  <c r="I82" i="4"/>
  <c r="I87" i="4"/>
  <c r="I92" i="4"/>
  <c r="I98" i="4"/>
  <c r="I103" i="4"/>
  <c r="I108" i="4"/>
  <c r="I114" i="4"/>
  <c r="I119" i="4"/>
  <c r="I124" i="4"/>
  <c r="I130" i="4"/>
  <c r="I135" i="4"/>
  <c r="I140" i="4"/>
  <c r="I146" i="4"/>
  <c r="I151" i="4"/>
  <c r="I156" i="4"/>
  <c r="I162" i="4"/>
  <c r="I167" i="4"/>
  <c r="I172" i="4"/>
  <c r="I178" i="4"/>
  <c r="I183" i="4"/>
  <c r="I188" i="4"/>
  <c r="I194" i="4"/>
  <c r="I199" i="4"/>
  <c r="I204" i="4"/>
  <c r="I210" i="4"/>
  <c r="I215" i="4"/>
  <c r="I220" i="4"/>
  <c r="I226" i="4"/>
  <c r="I231" i="4"/>
  <c r="I236" i="4"/>
  <c r="I242" i="4"/>
  <c r="I247" i="4"/>
  <c r="I252" i="4"/>
  <c r="I258" i="4"/>
  <c r="I263" i="4"/>
  <c r="I268" i="4"/>
  <c r="I274" i="4"/>
  <c r="I279" i="4"/>
  <c r="I284" i="4"/>
  <c r="I290" i="4"/>
  <c r="I295" i="4"/>
  <c r="I300" i="4"/>
  <c r="I306" i="4"/>
  <c r="I311" i="4"/>
  <c r="I316" i="4"/>
  <c r="I322" i="4"/>
  <c r="I327" i="4"/>
  <c r="I332" i="4"/>
  <c r="I338" i="4"/>
  <c r="I343" i="4"/>
  <c r="I348" i="4"/>
  <c r="I353" i="4"/>
  <c r="I357" i="4"/>
  <c r="I361" i="4"/>
  <c r="I365" i="4"/>
  <c r="I369" i="4"/>
  <c r="I373" i="4"/>
  <c r="I377" i="4"/>
  <c r="I9" i="4"/>
  <c r="I14" i="4"/>
  <c r="I35" i="4"/>
  <c r="I56" i="4"/>
  <c r="I78" i="4"/>
  <c r="I99" i="4"/>
  <c r="I120" i="4"/>
  <c r="I142" i="4"/>
  <c r="I163" i="4"/>
  <c r="I179" i="4"/>
  <c r="I190" i="4"/>
  <c r="I200" i="4"/>
  <c r="I211" i="4"/>
  <c r="I222" i="4"/>
  <c r="I232" i="4"/>
  <c r="I243" i="4"/>
  <c r="I254" i="4"/>
  <c r="I264" i="4"/>
  <c r="I275" i="4"/>
  <c r="I286" i="4"/>
  <c r="I296" i="4"/>
  <c r="I307" i="4"/>
  <c r="I318" i="4"/>
  <c r="I328" i="4"/>
  <c r="I339" i="4"/>
  <c r="I350" i="4"/>
  <c r="I358" i="4"/>
  <c r="I366" i="4"/>
  <c r="I374" i="4"/>
  <c r="I8" i="4"/>
  <c r="I19" i="4"/>
  <c r="L2" i="4" s="1"/>
  <c r="I40" i="4"/>
  <c r="I62" i="4"/>
  <c r="I83" i="4"/>
  <c r="I104" i="4"/>
  <c r="I126" i="4"/>
  <c r="I147" i="4"/>
  <c r="I168" i="4"/>
  <c r="I182" i="4"/>
  <c r="I192" i="4"/>
  <c r="I203" i="4"/>
  <c r="I214" i="4"/>
  <c r="I224" i="4"/>
  <c r="I235" i="4"/>
  <c r="I246" i="4"/>
  <c r="I256" i="4"/>
  <c r="I267" i="4"/>
  <c r="I278" i="4"/>
  <c r="I288" i="4"/>
  <c r="I299" i="4"/>
  <c r="I310" i="4"/>
  <c r="I320" i="4"/>
  <c r="I331" i="4"/>
  <c r="I342" i="4"/>
  <c r="I352" i="4"/>
  <c r="I360" i="4"/>
  <c r="I368" i="4"/>
  <c r="I376" i="4"/>
  <c r="I24" i="4"/>
  <c r="I46" i="4"/>
  <c r="I67" i="4"/>
  <c r="I88" i="4"/>
  <c r="I110" i="4"/>
  <c r="I131" i="4"/>
  <c r="I152" i="4"/>
  <c r="I174" i="4"/>
  <c r="I184" i="4"/>
  <c r="I195" i="4"/>
  <c r="I206" i="4"/>
  <c r="I216" i="4"/>
  <c r="I227" i="4"/>
  <c r="I238" i="4"/>
  <c r="I248" i="4"/>
  <c r="I259" i="4"/>
  <c r="I270" i="4"/>
  <c r="I280" i="4"/>
  <c r="I291" i="4"/>
  <c r="I302" i="4"/>
  <c r="I312" i="4"/>
  <c r="I323" i="4"/>
  <c r="I334" i="4"/>
  <c r="I344" i="4"/>
  <c r="I354" i="4"/>
  <c r="I362" i="4"/>
  <c r="I370" i="4"/>
  <c r="I378" i="4"/>
  <c r="I51" i="4"/>
  <c r="I136" i="4"/>
  <c r="I198" i="4"/>
  <c r="I240" i="4"/>
  <c r="I283" i="4"/>
  <c r="I326" i="4"/>
  <c r="I364" i="4"/>
  <c r="I72" i="4"/>
  <c r="I158" i="4"/>
  <c r="I208" i="4"/>
  <c r="I251" i="4"/>
  <c r="I294" i="4"/>
  <c r="I336" i="4"/>
  <c r="I372" i="4"/>
  <c r="I94" i="4"/>
  <c r="I176" i="4"/>
  <c r="I219" i="4"/>
  <c r="I262" i="4"/>
  <c r="I304" i="4"/>
  <c r="I347" i="4"/>
  <c r="I380" i="4"/>
  <c r="I30" i="4"/>
  <c r="I115" i="4"/>
  <c r="I187" i="4"/>
  <c r="I230" i="4"/>
  <c r="I272" i="4"/>
  <c r="I315" i="4"/>
  <c r="I356" i="4"/>
  <c r="E10" i="4"/>
  <c r="F10" i="4" s="1"/>
  <c r="D11" i="4" s="1"/>
  <c r="L23" i="4" l="1"/>
  <c r="E11" i="4"/>
  <c r="F11" i="4" s="1"/>
  <c r="D12" i="4" s="1"/>
  <c r="E12" i="4" l="1"/>
  <c r="F12" i="4" s="1"/>
  <c r="D13" i="4" s="1"/>
  <c r="E13" i="4" l="1"/>
  <c r="F13" i="4" s="1"/>
  <c r="D14" i="4" s="1"/>
  <c r="E14" i="4" l="1"/>
  <c r="F14" i="4" s="1"/>
  <c r="D15" i="4" s="1"/>
  <c r="E15" i="4" l="1"/>
  <c r="F15" i="4" s="1"/>
  <c r="D16" i="4" s="1"/>
  <c r="E16" i="4" l="1"/>
  <c r="F16" i="4" s="1"/>
  <c r="D17" i="4" s="1"/>
  <c r="E17" i="4" l="1"/>
  <c r="F17" i="4" s="1"/>
  <c r="D18" i="4" s="1"/>
  <c r="E18" i="4" l="1"/>
  <c r="F18" i="4" s="1"/>
  <c r="D19" i="4" s="1"/>
  <c r="E19" i="4" l="1"/>
  <c r="F19" i="4" s="1"/>
  <c r="D20" i="4" s="1"/>
  <c r="E20" i="4" l="1"/>
  <c r="F20" i="4" s="1"/>
  <c r="D21" i="4" s="1"/>
  <c r="E21" i="4" l="1"/>
  <c r="F21" i="4" s="1"/>
  <c r="D22" i="4" s="1"/>
  <c r="E22" i="4" l="1"/>
  <c r="F22" i="4" s="1"/>
  <c r="D23" i="4" s="1"/>
  <c r="E23" i="4" l="1"/>
  <c r="F23" i="4" s="1"/>
  <c r="D24" i="4" s="1"/>
  <c r="E24" i="4" l="1"/>
  <c r="F24" i="4" s="1"/>
  <c r="D25" i="4" s="1"/>
  <c r="E25" i="4" l="1"/>
  <c r="F25" i="4" s="1"/>
  <c r="D26" i="4" s="1"/>
  <c r="E26" i="4" l="1"/>
  <c r="F26" i="4" s="1"/>
  <c r="D27" i="4" s="1"/>
  <c r="E27" i="4" l="1"/>
  <c r="F27" i="4" s="1"/>
  <c r="D28" i="4" s="1"/>
  <c r="E28" i="4" l="1"/>
  <c r="F28" i="4" s="1"/>
  <c r="D29" i="4" s="1"/>
  <c r="E29" i="4" l="1"/>
  <c r="F29" i="4" s="1"/>
  <c r="D30" i="4" s="1"/>
  <c r="E30" i="4" l="1"/>
  <c r="F30" i="4" s="1"/>
  <c r="D31" i="4" s="1"/>
  <c r="E31" i="4" l="1"/>
  <c r="F31" i="4" s="1"/>
  <c r="D32" i="4" s="1"/>
  <c r="E32" i="4" l="1"/>
  <c r="F32" i="4" s="1"/>
  <c r="D33" i="4" s="1"/>
  <c r="E33" i="4" l="1"/>
  <c r="F33" i="4" s="1"/>
  <c r="D34" i="4" s="1"/>
  <c r="E34" i="4" l="1"/>
  <c r="F34" i="4" s="1"/>
  <c r="D35" i="4" s="1"/>
  <c r="E35" i="4" l="1"/>
  <c r="F35" i="4" s="1"/>
  <c r="D36" i="4" s="1"/>
  <c r="E36" i="4" l="1"/>
  <c r="F36" i="4" s="1"/>
  <c r="D37" i="4" s="1"/>
  <c r="E37" i="4" l="1"/>
  <c r="F37" i="4" s="1"/>
  <c r="D38" i="4" s="1"/>
  <c r="E38" i="4" l="1"/>
  <c r="F38" i="4" s="1"/>
  <c r="D39" i="4" s="1"/>
  <c r="E39" i="4" l="1"/>
  <c r="F39" i="4" s="1"/>
  <c r="D40" i="4" s="1"/>
  <c r="E40" i="4" l="1"/>
  <c r="F40" i="4" s="1"/>
  <c r="D41" i="4" s="1"/>
  <c r="E41" i="4" l="1"/>
  <c r="F41" i="4" s="1"/>
  <c r="D42" i="4" s="1"/>
  <c r="E42" i="4" l="1"/>
  <c r="F42" i="4" s="1"/>
  <c r="D43" i="4" s="1"/>
  <c r="E43" i="4" l="1"/>
  <c r="F43" i="4" s="1"/>
  <c r="D44" i="4" s="1"/>
  <c r="E44" i="4" l="1"/>
  <c r="F44" i="4" s="1"/>
  <c r="D45" i="4" s="1"/>
  <c r="E45" i="4" l="1"/>
  <c r="F45" i="4" s="1"/>
  <c r="D46" i="4" s="1"/>
  <c r="E46" i="4" l="1"/>
  <c r="F46" i="4" s="1"/>
  <c r="D47" i="4" s="1"/>
  <c r="E47" i="4" l="1"/>
  <c r="F47" i="4" s="1"/>
  <c r="D48" i="4" s="1"/>
  <c r="E48" i="4" l="1"/>
  <c r="F48" i="4" s="1"/>
  <c r="D49" i="4" s="1"/>
  <c r="E49" i="4" l="1"/>
  <c r="F49" i="4" s="1"/>
  <c r="D50" i="4" s="1"/>
  <c r="E50" i="4" l="1"/>
  <c r="F50" i="4" s="1"/>
  <c r="D51" i="4" s="1"/>
  <c r="E51" i="4" l="1"/>
  <c r="F51" i="4" s="1"/>
  <c r="D52" i="4" s="1"/>
  <c r="E52" i="4" l="1"/>
  <c r="F52" i="4" s="1"/>
  <c r="D53" i="4" s="1"/>
  <c r="E53" i="4" l="1"/>
  <c r="F53" i="4" s="1"/>
  <c r="D54" i="4" s="1"/>
  <c r="E54" i="4" l="1"/>
  <c r="F54" i="4" s="1"/>
  <c r="D55" i="4" s="1"/>
  <c r="E55" i="4" l="1"/>
  <c r="F55" i="4" s="1"/>
  <c r="D56" i="4" s="1"/>
  <c r="E56" i="4" l="1"/>
  <c r="F56" i="4" s="1"/>
  <c r="D57" i="4" s="1"/>
  <c r="E57" i="4" l="1"/>
  <c r="F57" i="4" s="1"/>
  <c r="D58" i="4" s="1"/>
  <c r="E58" i="4" l="1"/>
  <c r="F58" i="4" s="1"/>
  <c r="D59" i="4" s="1"/>
  <c r="E59" i="4" l="1"/>
  <c r="F59" i="4" s="1"/>
  <c r="D60" i="4" s="1"/>
  <c r="E60" i="4" l="1"/>
  <c r="F60" i="4" s="1"/>
  <c r="D61" i="4" s="1"/>
  <c r="E61" i="4" l="1"/>
  <c r="F61" i="4" s="1"/>
  <c r="D62" i="4" s="1"/>
  <c r="E62" i="4" l="1"/>
  <c r="F62" i="4" s="1"/>
  <c r="D63" i="4" s="1"/>
  <c r="E63" i="4" l="1"/>
  <c r="F63" i="4" s="1"/>
  <c r="D64" i="4" s="1"/>
  <c r="E64" i="4" l="1"/>
  <c r="F64" i="4" s="1"/>
  <c r="D65" i="4" s="1"/>
  <c r="E65" i="4" l="1"/>
  <c r="F65" i="4" s="1"/>
  <c r="D66" i="4" s="1"/>
  <c r="E66" i="4" l="1"/>
  <c r="F66" i="4" s="1"/>
  <c r="D67" i="4" s="1"/>
  <c r="E67" i="4" l="1"/>
  <c r="F67" i="4" s="1"/>
  <c r="D68" i="4" s="1"/>
  <c r="E68" i="4" l="1"/>
  <c r="F68" i="4" s="1"/>
  <c r="D69" i="4" s="1"/>
  <c r="E69" i="4" l="1"/>
  <c r="F69" i="4" s="1"/>
  <c r="D70" i="4" s="1"/>
  <c r="E70" i="4" l="1"/>
  <c r="F70" i="4" s="1"/>
  <c r="D71" i="4" s="1"/>
  <c r="E71" i="4" l="1"/>
  <c r="F71" i="4" s="1"/>
  <c r="D72" i="4" s="1"/>
  <c r="E72" i="4" l="1"/>
  <c r="F72" i="4" s="1"/>
  <c r="D73" i="4" s="1"/>
  <c r="E73" i="4" l="1"/>
  <c r="F73" i="4" s="1"/>
  <c r="D74" i="4" s="1"/>
  <c r="E74" i="4" l="1"/>
  <c r="F74" i="4" s="1"/>
  <c r="D75" i="4" s="1"/>
  <c r="E75" i="4" l="1"/>
  <c r="F75" i="4" s="1"/>
  <c r="D76" i="4" s="1"/>
  <c r="E76" i="4" l="1"/>
  <c r="F76" i="4" s="1"/>
  <c r="D77" i="4" s="1"/>
  <c r="E77" i="4" l="1"/>
  <c r="F77" i="4" s="1"/>
  <c r="D78" i="4" s="1"/>
  <c r="E78" i="4" l="1"/>
  <c r="F78" i="4" s="1"/>
  <c r="D79" i="4" s="1"/>
  <c r="E79" i="4" l="1"/>
  <c r="F79" i="4" s="1"/>
  <c r="D80" i="4" s="1"/>
  <c r="E80" i="4" l="1"/>
  <c r="F80" i="4" s="1"/>
  <c r="D81" i="4" s="1"/>
  <c r="E81" i="4" l="1"/>
  <c r="F81" i="4" s="1"/>
  <c r="D82" i="4" s="1"/>
  <c r="E82" i="4" l="1"/>
  <c r="F82" i="4" s="1"/>
  <c r="D83" i="4" s="1"/>
  <c r="E83" i="4" l="1"/>
  <c r="F83" i="4" s="1"/>
  <c r="D84" i="4" s="1"/>
  <c r="E84" i="4" l="1"/>
  <c r="F84" i="4" s="1"/>
  <c r="D85" i="4" s="1"/>
  <c r="E85" i="4" l="1"/>
  <c r="F85" i="4" s="1"/>
  <c r="D86" i="4" s="1"/>
  <c r="E86" i="4" l="1"/>
  <c r="F86" i="4" s="1"/>
  <c r="D87" i="4" s="1"/>
  <c r="E87" i="4" l="1"/>
  <c r="F87" i="4" s="1"/>
  <c r="D88" i="4" s="1"/>
  <c r="E88" i="4" l="1"/>
  <c r="F88" i="4" s="1"/>
  <c r="D89" i="4" s="1"/>
  <c r="E89" i="4" l="1"/>
  <c r="F89" i="4" s="1"/>
  <c r="D90" i="4" s="1"/>
  <c r="E90" i="4" l="1"/>
  <c r="F90" i="4" s="1"/>
  <c r="D91" i="4" s="1"/>
  <c r="E91" i="4" l="1"/>
  <c r="F91" i="4" s="1"/>
  <c r="D92" i="4" s="1"/>
  <c r="E92" i="4" l="1"/>
  <c r="F92" i="4" s="1"/>
  <c r="D93" i="4" s="1"/>
  <c r="E93" i="4" l="1"/>
  <c r="F93" i="4" s="1"/>
  <c r="D94" i="4" s="1"/>
  <c r="E94" i="4" l="1"/>
  <c r="F94" i="4" s="1"/>
  <c r="D95" i="4" s="1"/>
  <c r="E95" i="4" l="1"/>
  <c r="F95" i="4" s="1"/>
  <c r="D96" i="4" s="1"/>
  <c r="E96" i="4" l="1"/>
  <c r="F96" i="4" s="1"/>
  <c r="D97" i="4" s="1"/>
  <c r="E97" i="4" l="1"/>
  <c r="F97" i="4" s="1"/>
  <c r="D98" i="4" s="1"/>
  <c r="E98" i="4" l="1"/>
  <c r="F98" i="4" s="1"/>
  <c r="D99" i="4" s="1"/>
  <c r="E99" i="4" l="1"/>
  <c r="F99" i="4" s="1"/>
  <c r="D100" i="4" s="1"/>
  <c r="E100" i="4" l="1"/>
  <c r="F100" i="4" s="1"/>
  <c r="D101" i="4" s="1"/>
  <c r="E101" i="4" l="1"/>
  <c r="F101" i="4" s="1"/>
  <c r="D102" i="4" s="1"/>
  <c r="E102" i="4" l="1"/>
  <c r="F102" i="4" s="1"/>
  <c r="D103" i="4" s="1"/>
  <c r="E103" i="4" l="1"/>
  <c r="F103" i="4" s="1"/>
  <c r="D104" i="4" s="1"/>
  <c r="E104" i="4" l="1"/>
  <c r="F104" i="4" s="1"/>
  <c r="D105" i="4" s="1"/>
  <c r="E105" i="4" l="1"/>
  <c r="F105" i="4" s="1"/>
  <c r="D106" i="4" s="1"/>
  <c r="E106" i="4" l="1"/>
  <c r="F106" i="4" s="1"/>
  <c r="D107" i="4" s="1"/>
  <c r="E107" i="4" l="1"/>
  <c r="F107" i="4" s="1"/>
  <c r="D108" i="4" s="1"/>
  <c r="E108" i="4" l="1"/>
  <c r="F108" i="4" s="1"/>
  <c r="D109" i="4" s="1"/>
  <c r="E109" i="4" l="1"/>
  <c r="F109" i="4" s="1"/>
  <c r="D110" i="4" s="1"/>
  <c r="E110" i="4" l="1"/>
  <c r="F110" i="4" s="1"/>
  <c r="D111" i="4" s="1"/>
  <c r="E111" i="4" l="1"/>
  <c r="F111" i="4" s="1"/>
  <c r="D112" i="4" s="1"/>
  <c r="E112" i="4" l="1"/>
  <c r="F112" i="4" s="1"/>
  <c r="D113" i="4" s="1"/>
  <c r="E113" i="4" l="1"/>
  <c r="F113" i="4" s="1"/>
  <c r="D114" i="4" s="1"/>
  <c r="E114" i="4" l="1"/>
  <c r="F114" i="4" s="1"/>
  <c r="D115" i="4" s="1"/>
  <c r="E115" i="4" l="1"/>
  <c r="F115" i="4" s="1"/>
  <c r="D116" i="4" s="1"/>
  <c r="E116" i="4" l="1"/>
  <c r="F116" i="4" s="1"/>
  <c r="D117" i="4" s="1"/>
  <c r="E117" i="4" l="1"/>
  <c r="F117" i="4" s="1"/>
  <c r="D118" i="4" s="1"/>
  <c r="E118" i="4" l="1"/>
  <c r="F118" i="4" s="1"/>
  <c r="D119" i="4" s="1"/>
  <c r="E119" i="4" l="1"/>
  <c r="F119" i="4" s="1"/>
  <c r="D120" i="4" s="1"/>
  <c r="E120" i="4" l="1"/>
  <c r="F120" i="4" s="1"/>
  <c r="D121" i="4" s="1"/>
  <c r="E121" i="4" l="1"/>
  <c r="F121" i="4" s="1"/>
  <c r="D122" i="4" s="1"/>
  <c r="E122" i="4" l="1"/>
  <c r="F122" i="4" s="1"/>
  <c r="D123" i="4" s="1"/>
  <c r="E123" i="4" l="1"/>
  <c r="F123" i="4" s="1"/>
  <c r="D124" i="4" s="1"/>
  <c r="E124" i="4" l="1"/>
  <c r="F124" i="4" s="1"/>
  <c r="D125" i="4" s="1"/>
  <c r="E125" i="4" l="1"/>
  <c r="F125" i="4" s="1"/>
  <c r="D126" i="4" s="1"/>
  <c r="E126" i="4" l="1"/>
  <c r="F126" i="4" s="1"/>
  <c r="D127" i="4" s="1"/>
  <c r="E127" i="4" l="1"/>
  <c r="F127" i="4" s="1"/>
  <c r="D128" i="4" s="1"/>
  <c r="E128" i="4" l="1"/>
  <c r="F128" i="4" s="1"/>
  <c r="D129" i="4" s="1"/>
  <c r="E129" i="4" l="1"/>
  <c r="F129" i="4" s="1"/>
  <c r="D130" i="4" s="1"/>
  <c r="E130" i="4" l="1"/>
  <c r="F130" i="4" s="1"/>
  <c r="D131" i="4" s="1"/>
  <c r="E131" i="4" l="1"/>
  <c r="F131" i="4" s="1"/>
  <c r="D132" i="4" s="1"/>
  <c r="E132" i="4" l="1"/>
  <c r="F132" i="4" s="1"/>
  <c r="D133" i="4" s="1"/>
  <c r="E133" i="4" l="1"/>
  <c r="F133" i="4" s="1"/>
  <c r="D134" i="4" s="1"/>
  <c r="E134" i="4" l="1"/>
  <c r="F134" i="4" s="1"/>
  <c r="D135" i="4" s="1"/>
  <c r="E135" i="4" l="1"/>
  <c r="F135" i="4" s="1"/>
  <c r="D136" i="4" s="1"/>
  <c r="E136" i="4" l="1"/>
  <c r="F136" i="4" s="1"/>
  <c r="D137" i="4" s="1"/>
  <c r="E137" i="4" l="1"/>
  <c r="F137" i="4" s="1"/>
  <c r="D138" i="4" s="1"/>
  <c r="E138" i="4" l="1"/>
  <c r="F138" i="4" s="1"/>
  <c r="D139" i="4" s="1"/>
  <c r="E139" i="4" l="1"/>
  <c r="F139" i="4" s="1"/>
  <c r="D140" i="4" s="1"/>
  <c r="E140" i="4" l="1"/>
  <c r="F140" i="4" s="1"/>
  <c r="D141" i="4" s="1"/>
  <c r="E141" i="4" l="1"/>
  <c r="F141" i="4" s="1"/>
  <c r="D142" i="4" s="1"/>
  <c r="E142" i="4" l="1"/>
  <c r="F142" i="4" s="1"/>
  <c r="D143" i="4" s="1"/>
  <c r="E143" i="4" l="1"/>
  <c r="F143" i="4" s="1"/>
  <c r="D144" i="4" s="1"/>
  <c r="E144" i="4" l="1"/>
  <c r="F144" i="4" s="1"/>
  <c r="D145" i="4" s="1"/>
  <c r="E145" i="4" l="1"/>
  <c r="F145" i="4" s="1"/>
  <c r="D146" i="4" s="1"/>
  <c r="E146" i="4" l="1"/>
  <c r="F146" i="4" s="1"/>
  <c r="D147" i="4" s="1"/>
  <c r="E147" i="4" l="1"/>
  <c r="F147" i="4" s="1"/>
  <c r="D148" i="4" s="1"/>
  <c r="E148" i="4" l="1"/>
  <c r="F148" i="4" s="1"/>
  <c r="D149" i="4" s="1"/>
  <c r="E149" i="4" l="1"/>
  <c r="F149" i="4" s="1"/>
  <c r="D150" i="4" s="1"/>
  <c r="E150" i="4" l="1"/>
  <c r="F150" i="4" s="1"/>
  <c r="D151" i="4" s="1"/>
  <c r="E151" i="4" l="1"/>
  <c r="F151" i="4" s="1"/>
  <c r="D152" i="4" s="1"/>
  <c r="E152" i="4" l="1"/>
  <c r="F152" i="4" s="1"/>
  <c r="D153" i="4" s="1"/>
  <c r="E153" i="4" l="1"/>
  <c r="F153" i="4" s="1"/>
  <c r="D154" i="4" s="1"/>
  <c r="E154" i="4" l="1"/>
  <c r="F154" i="4" s="1"/>
  <c r="D155" i="4" s="1"/>
  <c r="E155" i="4" l="1"/>
  <c r="F155" i="4" s="1"/>
  <c r="D156" i="4" s="1"/>
  <c r="E156" i="4" l="1"/>
  <c r="F156" i="4" s="1"/>
  <c r="D157" i="4" s="1"/>
  <c r="E157" i="4" l="1"/>
  <c r="F157" i="4" s="1"/>
  <c r="D158" i="4" s="1"/>
  <c r="E158" i="4" l="1"/>
  <c r="F158" i="4" s="1"/>
  <c r="D159" i="4" s="1"/>
  <c r="E159" i="4" l="1"/>
  <c r="F159" i="4" s="1"/>
  <c r="D160" i="4" s="1"/>
  <c r="E160" i="4" l="1"/>
  <c r="F160" i="4" s="1"/>
  <c r="D161" i="4" s="1"/>
  <c r="E161" i="4" l="1"/>
  <c r="F161" i="4" s="1"/>
  <c r="D162" i="4" s="1"/>
  <c r="E162" i="4" l="1"/>
  <c r="F162" i="4" s="1"/>
  <c r="D163" i="4" s="1"/>
  <c r="E163" i="4" l="1"/>
  <c r="F163" i="4" s="1"/>
  <c r="D164" i="4" s="1"/>
  <c r="E164" i="4" l="1"/>
  <c r="F164" i="4" s="1"/>
  <c r="D165" i="4" s="1"/>
  <c r="E165" i="4" l="1"/>
  <c r="F165" i="4" s="1"/>
  <c r="D166" i="4" s="1"/>
  <c r="E166" i="4" l="1"/>
  <c r="F166" i="4" s="1"/>
  <c r="D167" i="4" s="1"/>
  <c r="E167" i="4" l="1"/>
  <c r="F167" i="4" s="1"/>
  <c r="D168" i="4" s="1"/>
  <c r="E168" i="4" l="1"/>
  <c r="F168" i="4" s="1"/>
  <c r="D169" i="4" s="1"/>
  <c r="E169" i="4" l="1"/>
  <c r="F169" i="4" s="1"/>
  <c r="D170" i="4" s="1"/>
  <c r="E170" i="4" l="1"/>
  <c r="F170" i="4" s="1"/>
  <c r="D171" i="4" s="1"/>
  <c r="E171" i="4" l="1"/>
  <c r="F171" i="4" s="1"/>
  <c r="D172" i="4" s="1"/>
  <c r="E172" i="4" l="1"/>
  <c r="F172" i="4" s="1"/>
  <c r="D173" i="4" s="1"/>
  <c r="E173" i="4" l="1"/>
  <c r="F173" i="4" s="1"/>
  <c r="D174" i="4" s="1"/>
  <c r="E174" i="4" l="1"/>
  <c r="F174" i="4" s="1"/>
  <c r="D175" i="4" s="1"/>
  <c r="E175" i="4" l="1"/>
  <c r="F175" i="4" s="1"/>
  <c r="D176" i="4" s="1"/>
  <c r="E176" i="4" l="1"/>
  <c r="F176" i="4" s="1"/>
  <c r="D177" i="4" s="1"/>
  <c r="E177" i="4" l="1"/>
  <c r="F177" i="4" s="1"/>
  <c r="D178" i="4" s="1"/>
  <c r="E178" i="4" l="1"/>
  <c r="F178" i="4" s="1"/>
  <c r="D179" i="4" s="1"/>
  <c r="E179" i="4" l="1"/>
  <c r="F179" i="4" s="1"/>
  <c r="D180" i="4" s="1"/>
  <c r="E180" i="4" l="1"/>
  <c r="F180" i="4" s="1"/>
  <c r="D181" i="4" s="1"/>
  <c r="E181" i="4" l="1"/>
  <c r="F181" i="4" s="1"/>
  <c r="D182" i="4" s="1"/>
  <c r="E182" i="4" l="1"/>
  <c r="F182" i="4" s="1"/>
  <c r="D183" i="4" s="1"/>
  <c r="E183" i="4" l="1"/>
  <c r="F183" i="4" s="1"/>
  <c r="D184" i="4" s="1"/>
  <c r="E184" i="4" l="1"/>
  <c r="F184" i="4" s="1"/>
  <c r="D185" i="4" s="1"/>
  <c r="E185" i="4" l="1"/>
  <c r="F185" i="4" s="1"/>
  <c r="D186" i="4" s="1"/>
  <c r="E186" i="4" l="1"/>
  <c r="F186" i="4" s="1"/>
  <c r="D187" i="4" s="1"/>
  <c r="E187" i="4" l="1"/>
  <c r="F187" i="4" s="1"/>
  <c r="D188" i="4" s="1"/>
  <c r="E188" i="4" l="1"/>
  <c r="F188" i="4" s="1"/>
  <c r="D189" i="4" s="1"/>
  <c r="E189" i="4" l="1"/>
  <c r="F189" i="4" s="1"/>
  <c r="D190" i="4" s="1"/>
  <c r="E190" i="4" l="1"/>
  <c r="F190" i="4" s="1"/>
  <c r="D191" i="4" s="1"/>
  <c r="E191" i="4" l="1"/>
  <c r="F191" i="4" s="1"/>
  <c r="D192" i="4" s="1"/>
  <c r="E192" i="4" l="1"/>
  <c r="F192" i="4" s="1"/>
  <c r="D193" i="4" s="1"/>
  <c r="E193" i="4" l="1"/>
  <c r="F193" i="4" s="1"/>
  <c r="D194" i="4" s="1"/>
  <c r="E194" i="4" l="1"/>
  <c r="F194" i="4" s="1"/>
  <c r="D195" i="4" s="1"/>
  <c r="E195" i="4" l="1"/>
  <c r="F195" i="4" s="1"/>
  <c r="D196" i="4" s="1"/>
  <c r="E196" i="4" l="1"/>
  <c r="F196" i="4" s="1"/>
  <c r="D197" i="4" s="1"/>
  <c r="E197" i="4" l="1"/>
  <c r="F197" i="4" s="1"/>
  <c r="D198" i="4" s="1"/>
  <c r="E198" i="4" l="1"/>
  <c r="F198" i="4" s="1"/>
  <c r="D199" i="4" s="1"/>
  <c r="E199" i="4" l="1"/>
  <c r="F199" i="4" s="1"/>
  <c r="D200" i="4" l="1"/>
  <c r="E200" i="4" s="1"/>
  <c r="F200" i="4" s="1"/>
  <c r="D201" i="4" s="1"/>
  <c r="E201" i="4" l="1"/>
  <c r="F201" i="4" s="1"/>
  <c r="D202" i="4" s="1"/>
  <c r="E202" i="4" l="1"/>
  <c r="F202" i="4" s="1"/>
  <c r="D203" i="4" s="1"/>
  <c r="E203" i="4" l="1"/>
  <c r="F203" i="4" s="1"/>
  <c r="D204" i="4" s="1"/>
  <c r="E204" i="4" l="1"/>
  <c r="F204" i="4" s="1"/>
  <c r="D205" i="4" s="1"/>
  <c r="E205" i="4" l="1"/>
  <c r="F205" i="4" s="1"/>
  <c r="D206" i="4" s="1"/>
  <c r="E206" i="4" l="1"/>
  <c r="F206" i="4" s="1"/>
  <c r="D207" i="4" s="1"/>
  <c r="E207" i="4" l="1"/>
  <c r="F207" i="4" s="1"/>
  <c r="D208" i="4" s="1"/>
  <c r="E208" i="4" l="1"/>
  <c r="F208" i="4" s="1"/>
  <c r="D209" i="4" s="1"/>
  <c r="E209" i="4" l="1"/>
  <c r="F209" i="4" s="1"/>
  <c r="D210" i="4" s="1"/>
  <c r="E210" i="4" l="1"/>
  <c r="F210" i="4" s="1"/>
  <c r="D211" i="4" s="1"/>
  <c r="E211" i="4" l="1"/>
  <c r="F211" i="4" s="1"/>
  <c r="D212" i="4" s="1"/>
  <c r="E212" i="4" l="1"/>
  <c r="F212" i="4" s="1"/>
  <c r="D213" i="4" s="1"/>
  <c r="E213" i="4" l="1"/>
  <c r="F213" i="4" s="1"/>
  <c r="D214" i="4" s="1"/>
  <c r="E214" i="4" l="1"/>
  <c r="F214" i="4" s="1"/>
  <c r="D215" i="4" s="1"/>
  <c r="E215" i="4" l="1"/>
  <c r="F215" i="4" s="1"/>
  <c r="D216" i="4" s="1"/>
  <c r="E216" i="4" l="1"/>
  <c r="F216" i="4" s="1"/>
  <c r="D217" i="4" s="1"/>
  <c r="E217" i="4" l="1"/>
  <c r="F217" i="4" s="1"/>
  <c r="D218" i="4" s="1"/>
  <c r="E218" i="4" l="1"/>
  <c r="F218" i="4" s="1"/>
  <c r="D219" i="4" s="1"/>
  <c r="E219" i="4" l="1"/>
  <c r="F219" i="4" s="1"/>
  <c r="D220" i="4" s="1"/>
  <c r="E220" i="4" l="1"/>
  <c r="F220" i="4" s="1"/>
  <c r="D221" i="4" s="1"/>
  <c r="E221" i="4" l="1"/>
  <c r="F221" i="4" s="1"/>
  <c r="D222" i="4" s="1"/>
  <c r="E222" i="4" l="1"/>
  <c r="F222" i="4" s="1"/>
  <c r="D223" i="4" s="1"/>
  <c r="E223" i="4" l="1"/>
  <c r="F223" i="4" s="1"/>
  <c r="D224" i="4" s="1"/>
  <c r="E224" i="4" l="1"/>
  <c r="F224" i="4" s="1"/>
  <c r="D225" i="4" s="1"/>
  <c r="E225" i="4" l="1"/>
  <c r="F225" i="4" s="1"/>
  <c r="D226" i="4" s="1"/>
  <c r="E226" i="4" l="1"/>
  <c r="F226" i="4" s="1"/>
  <c r="D227" i="4" s="1"/>
  <c r="E227" i="4" l="1"/>
  <c r="F227" i="4" s="1"/>
  <c r="D228" i="4" s="1"/>
  <c r="E228" i="4" l="1"/>
  <c r="F228" i="4" s="1"/>
  <c r="D229" i="4" s="1"/>
  <c r="E229" i="4" l="1"/>
  <c r="F229" i="4" s="1"/>
  <c r="D230" i="4" s="1"/>
  <c r="E230" i="4" l="1"/>
  <c r="F230" i="4" s="1"/>
  <c r="D231" i="4" s="1"/>
  <c r="E231" i="4" l="1"/>
  <c r="F231" i="4" s="1"/>
  <c r="D232" i="4" s="1"/>
  <c r="E232" i="4" l="1"/>
  <c r="F232" i="4" s="1"/>
  <c r="D233" i="4" s="1"/>
  <c r="E233" i="4" l="1"/>
  <c r="F233" i="4" s="1"/>
  <c r="D234" i="4" s="1"/>
  <c r="E234" i="4" l="1"/>
  <c r="F234" i="4" s="1"/>
  <c r="D235" i="4" s="1"/>
  <c r="E235" i="4" l="1"/>
  <c r="F235" i="4" s="1"/>
  <c r="D236" i="4" s="1"/>
  <c r="E236" i="4" l="1"/>
  <c r="F236" i="4" s="1"/>
  <c r="D237" i="4" s="1"/>
  <c r="E237" i="4" l="1"/>
  <c r="F237" i="4" s="1"/>
  <c r="D238" i="4" s="1"/>
  <c r="E238" i="4" l="1"/>
  <c r="F238" i="4" s="1"/>
  <c r="D239" i="4" s="1"/>
  <c r="E239" i="4" l="1"/>
  <c r="F239" i="4" s="1"/>
  <c r="D240" i="4" s="1"/>
  <c r="E240" i="4" l="1"/>
  <c r="F240" i="4" s="1"/>
  <c r="D241" i="4" s="1"/>
  <c r="E241" i="4" l="1"/>
  <c r="F241" i="4" s="1"/>
  <c r="D242" i="4" s="1"/>
  <c r="E242" i="4" l="1"/>
  <c r="F242" i="4" s="1"/>
  <c r="D243" i="4" s="1"/>
  <c r="E243" i="4" l="1"/>
  <c r="F243" i="4" s="1"/>
  <c r="D244" i="4" s="1"/>
  <c r="E244" i="4" l="1"/>
  <c r="F244" i="4" s="1"/>
  <c r="D245" i="4" s="1"/>
  <c r="E245" i="4" l="1"/>
  <c r="F245" i="4" s="1"/>
  <c r="D246" i="4" s="1"/>
  <c r="E246" i="4" l="1"/>
  <c r="F246" i="4" s="1"/>
  <c r="D247" i="4" s="1"/>
  <c r="E247" i="4" l="1"/>
  <c r="F247" i="4" s="1"/>
  <c r="D248" i="4" s="1"/>
  <c r="E248" i="4" l="1"/>
  <c r="F248" i="4" s="1"/>
  <c r="D249" i="4" s="1"/>
  <c r="E249" i="4" l="1"/>
  <c r="F249" i="4" s="1"/>
  <c r="D250" i="4" s="1"/>
  <c r="E250" i="4" l="1"/>
  <c r="F250" i="4" s="1"/>
  <c r="D251" i="4" s="1"/>
  <c r="E251" i="4" l="1"/>
  <c r="F251" i="4" s="1"/>
  <c r="D252" i="4" s="1"/>
  <c r="E252" i="4" l="1"/>
  <c r="F252" i="4" s="1"/>
  <c r="D253" i="4" s="1"/>
  <c r="E253" i="4" l="1"/>
  <c r="F253" i="4" s="1"/>
  <c r="D254" i="4" s="1"/>
  <c r="E254" i="4" l="1"/>
  <c r="F254" i="4" s="1"/>
  <c r="D255" i="4" s="1"/>
  <c r="E255" i="4" l="1"/>
  <c r="F255" i="4" s="1"/>
  <c r="D256" i="4" s="1"/>
  <c r="E256" i="4" l="1"/>
  <c r="F256" i="4" s="1"/>
  <c r="D257" i="4" s="1"/>
  <c r="E257" i="4" l="1"/>
  <c r="F257" i="4" s="1"/>
  <c r="D258" i="4" s="1"/>
  <c r="E258" i="4" l="1"/>
  <c r="F258" i="4" s="1"/>
  <c r="D259" i="4" s="1"/>
  <c r="E259" i="4" l="1"/>
  <c r="F259" i="4" s="1"/>
  <c r="D260" i="4" s="1"/>
  <c r="E260" i="4" l="1"/>
  <c r="F260" i="4" s="1"/>
  <c r="D261" i="4" s="1"/>
  <c r="E261" i="4" l="1"/>
  <c r="F261" i="4" s="1"/>
  <c r="D262" i="4" s="1"/>
  <c r="E262" i="4" l="1"/>
  <c r="F262" i="4" s="1"/>
  <c r="D263" i="4" s="1"/>
  <c r="E263" i="4" l="1"/>
  <c r="F263" i="4" s="1"/>
  <c r="D264" i="4" s="1"/>
  <c r="E264" i="4" l="1"/>
  <c r="F264" i="4" s="1"/>
  <c r="D265" i="4" s="1"/>
  <c r="E265" i="4" l="1"/>
  <c r="F265" i="4" s="1"/>
  <c r="D266" i="4" s="1"/>
  <c r="E266" i="4" l="1"/>
  <c r="F266" i="4" s="1"/>
  <c r="D267" i="4" s="1"/>
  <c r="E267" i="4" l="1"/>
  <c r="F267" i="4" s="1"/>
  <c r="D268" i="4" s="1"/>
  <c r="E268" i="4" l="1"/>
  <c r="F268" i="4" s="1"/>
  <c r="D269" i="4" s="1"/>
  <c r="E269" i="4" l="1"/>
  <c r="F269" i="4" s="1"/>
  <c r="D270" i="4" s="1"/>
  <c r="E270" i="4" l="1"/>
  <c r="F270" i="4" s="1"/>
  <c r="D271" i="4" s="1"/>
  <c r="E271" i="4" l="1"/>
  <c r="F271" i="4" s="1"/>
  <c r="D272" i="4" s="1"/>
  <c r="E272" i="4" l="1"/>
  <c r="F272" i="4" s="1"/>
  <c r="D273" i="4" s="1"/>
  <c r="E273" i="4" l="1"/>
  <c r="F273" i="4" s="1"/>
  <c r="D274" i="4" s="1"/>
  <c r="E274" i="4" l="1"/>
  <c r="F274" i="4" s="1"/>
  <c r="D275" i="4" s="1"/>
  <c r="E275" i="4" l="1"/>
  <c r="F275" i="4" s="1"/>
  <c r="D276" i="4" s="1"/>
  <c r="E276" i="4" l="1"/>
  <c r="F276" i="4" s="1"/>
  <c r="D277" i="4" s="1"/>
  <c r="E277" i="4" l="1"/>
  <c r="F277" i="4" s="1"/>
  <c r="D278" i="4" s="1"/>
  <c r="E278" i="4" l="1"/>
  <c r="F278" i="4" s="1"/>
  <c r="D279" i="4" s="1"/>
  <c r="E279" i="4" l="1"/>
  <c r="F279" i="4" s="1"/>
  <c r="D280" i="4" s="1"/>
  <c r="E280" i="4" l="1"/>
  <c r="F280" i="4" s="1"/>
  <c r="D281" i="4" s="1"/>
  <c r="E281" i="4" l="1"/>
  <c r="F281" i="4" s="1"/>
  <c r="D282" i="4" s="1"/>
  <c r="E282" i="4" l="1"/>
  <c r="F282" i="4" s="1"/>
  <c r="D283" i="4" s="1"/>
  <c r="E283" i="4" l="1"/>
  <c r="F283" i="4" s="1"/>
  <c r="D284" i="4" s="1"/>
  <c r="E284" i="4" l="1"/>
  <c r="F284" i="4" s="1"/>
  <c r="D285" i="4" s="1"/>
  <c r="E285" i="4" l="1"/>
  <c r="F285" i="4" s="1"/>
  <c r="D286" i="4" s="1"/>
  <c r="E286" i="4" l="1"/>
  <c r="F286" i="4" s="1"/>
  <c r="D287" i="4" s="1"/>
  <c r="E287" i="4" l="1"/>
  <c r="F287" i="4" s="1"/>
  <c r="D288" i="4" s="1"/>
  <c r="E288" i="4" l="1"/>
  <c r="F288" i="4" s="1"/>
  <c r="D289" i="4" s="1"/>
  <c r="E289" i="4" l="1"/>
  <c r="F289" i="4" s="1"/>
  <c r="D290" i="4" s="1"/>
  <c r="E290" i="4" l="1"/>
  <c r="F290" i="4" s="1"/>
  <c r="D291" i="4" s="1"/>
  <c r="E291" i="4" l="1"/>
  <c r="F291" i="4" s="1"/>
  <c r="D292" i="4" s="1"/>
  <c r="E292" i="4" l="1"/>
  <c r="F292" i="4" s="1"/>
  <c r="D293" i="4" s="1"/>
  <c r="E293" i="4" l="1"/>
  <c r="F293" i="4" s="1"/>
  <c r="D294" i="4" s="1"/>
  <c r="E294" i="4" l="1"/>
  <c r="F294" i="4" s="1"/>
  <c r="D295" i="4" s="1"/>
  <c r="E295" i="4" l="1"/>
  <c r="F295" i="4" s="1"/>
  <c r="D296" i="4" s="1"/>
  <c r="E296" i="4" l="1"/>
  <c r="F296" i="4" s="1"/>
  <c r="D297" i="4" s="1"/>
  <c r="E297" i="4" l="1"/>
  <c r="F297" i="4" s="1"/>
  <c r="D298" i="4" s="1"/>
  <c r="E298" i="4" l="1"/>
  <c r="F298" i="4" s="1"/>
  <c r="D299" i="4" s="1"/>
  <c r="E299" i="4" l="1"/>
  <c r="F299" i="4" s="1"/>
  <c r="D300" i="4" s="1"/>
  <c r="E300" i="4" l="1"/>
  <c r="F300" i="4" s="1"/>
  <c r="D301" i="4" s="1"/>
  <c r="E301" i="4" l="1"/>
  <c r="F301" i="4" s="1"/>
  <c r="D302" i="4" s="1"/>
  <c r="E302" i="4" l="1"/>
  <c r="F302" i="4" s="1"/>
  <c r="D303" i="4" s="1"/>
  <c r="E303" i="4" l="1"/>
  <c r="F303" i="4" s="1"/>
  <c r="D304" i="4" s="1"/>
  <c r="E304" i="4" l="1"/>
  <c r="F304" i="4" s="1"/>
  <c r="D305" i="4" s="1"/>
  <c r="E305" i="4" l="1"/>
  <c r="F305" i="4" s="1"/>
  <c r="D306" i="4" s="1"/>
  <c r="E306" i="4" l="1"/>
  <c r="F306" i="4" s="1"/>
  <c r="D307" i="4" s="1"/>
  <c r="E307" i="4" l="1"/>
  <c r="F307" i="4" s="1"/>
  <c r="D308" i="4" l="1"/>
  <c r="E308" i="4" s="1"/>
  <c r="F308" i="4" s="1"/>
  <c r="D309" i="4" s="1"/>
  <c r="L20" i="4"/>
  <c r="L22" i="4" s="1"/>
  <c r="L24" i="4" s="1"/>
  <c r="E309" i="4" l="1"/>
  <c r="F309" i="4" s="1"/>
  <c r="D310" i="4" s="1"/>
  <c r="E310" i="4" l="1"/>
  <c r="F310" i="4" s="1"/>
  <c r="D311" i="4" s="1"/>
  <c r="E311" i="4" l="1"/>
  <c r="F311" i="4" s="1"/>
  <c r="D312" i="4" s="1"/>
  <c r="E312" i="4" l="1"/>
  <c r="F312" i="4" s="1"/>
  <c r="D313" i="4" s="1"/>
  <c r="E313" i="4" l="1"/>
  <c r="F313" i="4" s="1"/>
  <c r="D314" i="4" s="1"/>
  <c r="E314" i="4" l="1"/>
  <c r="F314" i="4" s="1"/>
  <c r="D315" i="4" s="1"/>
  <c r="E315" i="4" l="1"/>
  <c r="F315" i="4" s="1"/>
  <c r="D316" i="4" s="1"/>
  <c r="E316" i="4" l="1"/>
  <c r="F316" i="4" s="1"/>
  <c r="D317" i="4" s="1"/>
  <c r="E317" i="4" l="1"/>
  <c r="F317" i="4" s="1"/>
  <c r="D318" i="4" s="1"/>
  <c r="E318" i="4" l="1"/>
  <c r="F318" i="4" s="1"/>
  <c r="D319" i="4" s="1"/>
  <c r="E319" i="4" l="1"/>
  <c r="F319" i="4" s="1"/>
  <c r="D320" i="4" s="1"/>
  <c r="E320" i="4" l="1"/>
  <c r="F320" i="4" s="1"/>
  <c r="D321" i="4" s="1"/>
  <c r="E321" i="4" l="1"/>
  <c r="F321" i="4" s="1"/>
  <c r="D322" i="4" s="1"/>
  <c r="E322" i="4" l="1"/>
  <c r="F322" i="4" s="1"/>
  <c r="D323" i="4" s="1"/>
  <c r="E323" i="4" l="1"/>
  <c r="F323" i="4" s="1"/>
  <c r="D324" i="4" s="1"/>
  <c r="E324" i="4" l="1"/>
  <c r="F324" i="4" s="1"/>
  <c r="D325" i="4" s="1"/>
  <c r="E325" i="4" l="1"/>
  <c r="F325" i="4" s="1"/>
  <c r="D326" i="4" s="1"/>
  <c r="E326" i="4" l="1"/>
  <c r="F326" i="4" s="1"/>
  <c r="D327" i="4" s="1"/>
  <c r="E327" i="4" l="1"/>
  <c r="F327" i="4" s="1"/>
  <c r="D328" i="4" s="1"/>
  <c r="E328" i="4" l="1"/>
  <c r="F328" i="4" s="1"/>
  <c r="D329" i="4" s="1"/>
  <c r="E329" i="4" l="1"/>
  <c r="F329" i="4" s="1"/>
  <c r="D330" i="4" s="1"/>
  <c r="E330" i="4" l="1"/>
  <c r="F330" i="4" s="1"/>
  <c r="D331" i="4" s="1"/>
  <c r="E331" i="4" l="1"/>
  <c r="F331" i="4" s="1"/>
  <c r="D332" i="4" s="1"/>
  <c r="E332" i="4" l="1"/>
  <c r="F332" i="4" s="1"/>
  <c r="D333" i="4" s="1"/>
  <c r="E333" i="4" l="1"/>
  <c r="F333" i="4" s="1"/>
  <c r="D334" i="4" s="1"/>
  <c r="E334" i="4" l="1"/>
  <c r="F334" i="4" s="1"/>
  <c r="D335" i="4" s="1"/>
  <c r="E335" i="4" l="1"/>
  <c r="F335" i="4" s="1"/>
  <c r="D336" i="4" s="1"/>
  <c r="E336" i="4" l="1"/>
  <c r="F336" i="4" s="1"/>
  <c r="D337" i="4" s="1"/>
  <c r="E337" i="4" l="1"/>
  <c r="F337" i="4" s="1"/>
  <c r="D338" i="4" s="1"/>
  <c r="E338" i="4" l="1"/>
  <c r="F338" i="4" s="1"/>
  <c r="D339" i="4" s="1"/>
  <c r="E339" i="4" l="1"/>
  <c r="F339" i="4" s="1"/>
  <c r="D340" i="4" s="1"/>
  <c r="E340" i="4" l="1"/>
  <c r="F340" i="4" s="1"/>
  <c r="D341" i="4" s="1"/>
  <c r="E341" i="4" l="1"/>
  <c r="F341" i="4" s="1"/>
  <c r="D342" i="4" s="1"/>
  <c r="E342" i="4" l="1"/>
  <c r="F342" i="4" s="1"/>
  <c r="D343" i="4" s="1"/>
  <c r="E343" i="4" l="1"/>
  <c r="F343" i="4" s="1"/>
  <c r="D344" i="4" s="1"/>
  <c r="E344" i="4" l="1"/>
  <c r="F344" i="4" s="1"/>
  <c r="D345" i="4" s="1"/>
  <c r="E345" i="4" l="1"/>
  <c r="F345" i="4" s="1"/>
  <c r="D346" i="4" s="1"/>
  <c r="E346" i="4" l="1"/>
  <c r="F346" i="4" s="1"/>
  <c r="D347" i="4" s="1"/>
  <c r="E347" i="4" l="1"/>
  <c r="F347" i="4" s="1"/>
  <c r="D348" i="4" s="1"/>
  <c r="E348" i="4" l="1"/>
  <c r="F348" i="4" s="1"/>
  <c r="D349" i="4" s="1"/>
  <c r="E349" i="4" l="1"/>
  <c r="F349" i="4" s="1"/>
  <c r="D350" i="4" s="1"/>
  <c r="E350" i="4" l="1"/>
  <c r="F350" i="4" s="1"/>
  <c r="D351" i="4" s="1"/>
  <c r="E351" i="4" l="1"/>
  <c r="F351" i="4" s="1"/>
  <c r="D352" i="4" s="1"/>
  <c r="E352" i="4" l="1"/>
  <c r="F352" i="4" s="1"/>
  <c r="D353" i="4" s="1"/>
  <c r="E353" i="4" l="1"/>
  <c r="F353" i="4" s="1"/>
  <c r="D354" i="4" s="1"/>
  <c r="E354" i="4" l="1"/>
  <c r="F354" i="4" s="1"/>
  <c r="D355" i="4" s="1"/>
  <c r="E355" i="4" l="1"/>
  <c r="F355" i="4" s="1"/>
  <c r="D356" i="4" s="1"/>
  <c r="E356" i="4" l="1"/>
  <c r="F356" i="4" s="1"/>
  <c r="D357" i="4" s="1"/>
  <c r="E357" i="4" l="1"/>
  <c r="F357" i="4" s="1"/>
  <c r="D358" i="4" s="1"/>
  <c r="E358" i="4" l="1"/>
  <c r="F358" i="4" s="1"/>
  <c r="D359" i="4" s="1"/>
  <c r="E359" i="4" l="1"/>
  <c r="F359" i="4" s="1"/>
  <c r="D360" i="4" s="1"/>
  <c r="E360" i="4" l="1"/>
  <c r="F360" i="4" s="1"/>
  <c r="D361" i="4" s="1"/>
  <c r="E361" i="4" l="1"/>
  <c r="F361" i="4" s="1"/>
  <c r="D362" i="4" s="1"/>
  <c r="E362" i="4" l="1"/>
  <c r="F362" i="4" s="1"/>
  <c r="D363" i="4" s="1"/>
  <c r="E363" i="4" l="1"/>
  <c r="F363" i="4" s="1"/>
  <c r="D364" i="4" s="1"/>
  <c r="E364" i="4" l="1"/>
  <c r="F364" i="4" s="1"/>
  <c r="D365" i="4" s="1"/>
  <c r="E365" i="4" l="1"/>
  <c r="F365" i="4" s="1"/>
  <c r="D366" i="4" s="1"/>
  <c r="E366" i="4" l="1"/>
  <c r="F366" i="4" s="1"/>
  <c r="D367" i="4" s="1"/>
  <c r="E367" i="4" l="1"/>
  <c r="F367" i="4" s="1"/>
  <c r="D368" i="4" s="1"/>
  <c r="E368" i="4" l="1"/>
  <c r="F368" i="4" s="1"/>
  <c r="D369" i="4" s="1"/>
  <c r="E369" i="4" l="1"/>
  <c r="F369" i="4" s="1"/>
  <c r="D370" i="4" s="1"/>
  <c r="E370" i="4" l="1"/>
  <c r="F370" i="4" s="1"/>
  <c r="D371" i="4" s="1"/>
  <c r="E371" i="4" l="1"/>
  <c r="F371" i="4" s="1"/>
  <c r="D372" i="4" s="1"/>
  <c r="E372" i="4" l="1"/>
  <c r="F372" i="4" s="1"/>
  <c r="D373" i="4" s="1"/>
  <c r="E373" i="4" l="1"/>
  <c r="F373" i="4" s="1"/>
  <c r="D374" i="4" s="1"/>
  <c r="E374" i="4" l="1"/>
  <c r="F374" i="4" s="1"/>
  <c r="D375" i="4" s="1"/>
  <c r="E375" i="4" l="1"/>
  <c r="F375" i="4" s="1"/>
  <c r="D376" i="4" s="1"/>
  <c r="E376" i="4" l="1"/>
  <c r="F376" i="4" s="1"/>
  <c r="D377" i="4" s="1"/>
  <c r="E377" i="4" l="1"/>
  <c r="F377" i="4" s="1"/>
  <c r="D378" i="4" s="1"/>
  <c r="E378" i="4" l="1"/>
  <c r="F378" i="4" s="1"/>
  <c r="D379" i="4" s="1"/>
  <c r="E379" i="4" l="1"/>
  <c r="F379" i="4" s="1"/>
  <c r="D380" i="4" s="1"/>
  <c r="E380" i="4" l="1"/>
  <c r="F380" i="4" s="1"/>
</calcChain>
</file>

<file path=xl/sharedStrings.xml><?xml version="1.0" encoding="utf-8"?>
<sst xmlns="http://schemas.openxmlformats.org/spreadsheetml/2006/main" count="59" uniqueCount="49">
  <si>
    <t>借入金額</t>
  </si>
  <si>
    <t>万円</t>
  </si>
  <si>
    <t>返済期間</t>
  </si>
  <si>
    <t>年</t>
  </si>
  <si>
    <t>毎月返済額</t>
  </si>
  <si>
    <t>月</t>
  </si>
  <si>
    <t>利息</t>
  </si>
  <si>
    <t>元金</t>
  </si>
  <si>
    <t>ローン残高</t>
  </si>
  <si>
    <t>物件価格</t>
    <rPh sb="0" eb="2">
      <t>ブッケン</t>
    </rPh>
    <rPh sb="2" eb="4">
      <t>カカク</t>
    </rPh>
    <phoneticPr fontId="2"/>
  </si>
  <si>
    <t>頭金</t>
    <rPh sb="0" eb="2">
      <t>アタマキン</t>
    </rPh>
    <phoneticPr fontId="2"/>
  </si>
  <si>
    <t>購入諸費用</t>
    <rPh sb="0" eb="2">
      <t>コウニュウ</t>
    </rPh>
    <rPh sb="2" eb="5">
      <t>ショヒヨウ</t>
    </rPh>
    <phoneticPr fontId="2"/>
  </si>
  <si>
    <t>利回り</t>
    <rPh sb="0" eb="2">
      <t>リマワ</t>
    </rPh>
    <phoneticPr fontId="2"/>
  </si>
  <si>
    <t>家賃収入</t>
    <rPh sb="0" eb="4">
      <t>ヤチンシュウニュウ</t>
    </rPh>
    <phoneticPr fontId="2"/>
  </si>
  <si>
    <t>満室家賃収入</t>
    <rPh sb="0" eb="2">
      <t>マンシツ</t>
    </rPh>
    <rPh sb="2" eb="6">
      <t>ヤチンシュウニュウ</t>
    </rPh>
    <phoneticPr fontId="2"/>
  </si>
  <si>
    <t>大規模修繕</t>
    <rPh sb="0" eb="5">
      <t>ダイキボシュウゼン</t>
    </rPh>
    <phoneticPr fontId="2"/>
  </si>
  <si>
    <t>修繕積立</t>
    <rPh sb="0" eb="4">
      <t>シュウゼンツミタテ</t>
    </rPh>
    <phoneticPr fontId="2"/>
  </si>
  <si>
    <t>円/月</t>
    <rPh sb="2" eb="3">
      <t>ツキ</t>
    </rPh>
    <phoneticPr fontId="2"/>
  </si>
  <si>
    <t>円/年</t>
    <rPh sb="2" eb="3">
      <t>ネン</t>
    </rPh>
    <phoneticPr fontId="2"/>
  </si>
  <si>
    <t>CF</t>
    <phoneticPr fontId="2"/>
  </si>
  <si>
    <t>固定資産税等経費</t>
    <rPh sb="0" eb="5">
      <t>コテイシサンゼイ</t>
    </rPh>
    <rPh sb="5" eb="6">
      <t>トウ</t>
    </rPh>
    <rPh sb="6" eb="8">
      <t>ケイヒ</t>
    </rPh>
    <phoneticPr fontId="2"/>
  </si>
  <si>
    <t>円</t>
    <rPh sb="0" eb="1">
      <t>エン</t>
    </rPh>
    <phoneticPr fontId="2"/>
  </si>
  <si>
    <t>累積CF</t>
    <rPh sb="0" eb="2">
      <t>ルイセキ</t>
    </rPh>
    <phoneticPr fontId="2"/>
  </si>
  <si>
    <t>1年目以降</t>
    <rPh sb="1" eb="5">
      <t>ネンメイコウ</t>
    </rPh>
    <phoneticPr fontId="2"/>
  </si>
  <si>
    <t>5年目以降</t>
    <rPh sb="1" eb="5">
      <t>ネンメイコウ</t>
    </rPh>
    <phoneticPr fontId="2"/>
  </si>
  <si>
    <t>10年目以降</t>
    <rPh sb="2" eb="6">
      <t>ネンメイコウ</t>
    </rPh>
    <phoneticPr fontId="2"/>
  </si>
  <si>
    <t>15年目以降</t>
    <rPh sb="2" eb="6">
      <t>ネンメイコウ</t>
    </rPh>
    <phoneticPr fontId="2"/>
  </si>
  <si>
    <t>20年目以降</t>
    <rPh sb="2" eb="6">
      <t>ネンメイコウ</t>
    </rPh>
    <phoneticPr fontId="2"/>
  </si>
  <si>
    <t>25年目以降</t>
    <rPh sb="2" eb="6">
      <t>ネンメイコウ</t>
    </rPh>
    <phoneticPr fontId="2"/>
  </si>
  <si>
    <t>30年目以降</t>
    <rPh sb="2" eb="6">
      <t>ネンメイコウ</t>
    </rPh>
    <phoneticPr fontId="2"/>
  </si>
  <si>
    <t>稼働率</t>
    <rPh sb="0" eb="3">
      <t>カドウリツ</t>
    </rPh>
    <phoneticPr fontId="2"/>
  </si>
  <si>
    <t>金利</t>
    <rPh sb="0" eb="2">
      <t>キンリ</t>
    </rPh>
    <phoneticPr fontId="2"/>
  </si>
  <si>
    <t>購入後変動値</t>
    <rPh sb="0" eb="3">
      <t>コウニュウゴ</t>
    </rPh>
    <rPh sb="3" eb="5">
      <t>ヘンドウ</t>
    </rPh>
    <rPh sb="5" eb="6">
      <t>チ</t>
    </rPh>
    <phoneticPr fontId="2"/>
  </si>
  <si>
    <t>売却条件</t>
    <rPh sb="0" eb="2">
      <t>バイキャク</t>
    </rPh>
    <rPh sb="2" eb="4">
      <t>ジョウケン</t>
    </rPh>
    <phoneticPr fontId="2"/>
  </si>
  <si>
    <t>タイミング</t>
    <phoneticPr fontId="2"/>
  </si>
  <si>
    <t>年目</t>
    <rPh sb="0" eb="2">
      <t>ネンメ</t>
    </rPh>
    <phoneticPr fontId="2"/>
  </si>
  <si>
    <t>ヶ月</t>
    <rPh sb="1" eb="2">
      <t>ゲツ</t>
    </rPh>
    <phoneticPr fontId="2"/>
  </si>
  <si>
    <t>ローン残高</t>
    <rPh sb="3" eb="5">
      <t>ザンダカ</t>
    </rPh>
    <phoneticPr fontId="2"/>
  </si>
  <si>
    <t>売却価格</t>
    <rPh sb="0" eb="4">
      <t>バイキャクカカク</t>
    </rPh>
    <phoneticPr fontId="2"/>
  </si>
  <si>
    <t>売却益</t>
    <rPh sb="0" eb="3">
      <t>バイキャクエキ</t>
    </rPh>
    <phoneticPr fontId="2"/>
  </si>
  <si>
    <t>合計</t>
    <rPh sb="0" eb="2">
      <t>ゴウケイ</t>
    </rPh>
    <phoneticPr fontId="2"/>
  </si>
  <si>
    <t>投資指標</t>
    <rPh sb="0" eb="4">
      <t>トウシシヒョウ</t>
    </rPh>
    <phoneticPr fontId="2"/>
  </si>
  <si>
    <t>実利回り</t>
    <rPh sb="0" eb="3">
      <t>ジツリマワ</t>
    </rPh>
    <phoneticPr fontId="2"/>
  </si>
  <si>
    <t>1年目CCR</t>
    <rPh sb="1" eb="3">
      <t>ネンメ</t>
    </rPh>
    <phoneticPr fontId="2"/>
  </si>
  <si>
    <t>部屋数</t>
    <rPh sb="0" eb="3">
      <t>ヘヤスウ</t>
    </rPh>
    <phoneticPr fontId="2"/>
  </si>
  <si>
    <t>部屋</t>
    <rPh sb="0" eb="2">
      <t>ヘヤ</t>
    </rPh>
    <phoneticPr fontId="2"/>
  </si>
  <si>
    <t>1年目返済比率</t>
    <rPh sb="1" eb="3">
      <t>ネンメ</t>
    </rPh>
    <rPh sb="3" eb="7">
      <t>ヘンサイヒリツ</t>
    </rPh>
    <phoneticPr fontId="2"/>
  </si>
  <si>
    <t>満室家賃増減(月・部屋)</t>
    <rPh sb="0" eb="2">
      <t>マンシツ</t>
    </rPh>
    <rPh sb="2" eb="4">
      <t>ヤチン</t>
    </rPh>
    <rPh sb="4" eb="6">
      <t>ゾウゲン</t>
    </rPh>
    <rPh sb="7" eb="8">
      <t>ツキ</t>
    </rPh>
    <rPh sb="9" eb="11">
      <t>ヘヤ</t>
    </rPh>
    <phoneticPr fontId="2"/>
  </si>
  <si>
    <t>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</si>
</sst>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7" formatCode="0.0%"/>
    <numFmt numFmtId="178" formatCode="0.000%"/>
    <numFmt numFmtId="179" formatCode="&quot;¥&quot;#,##0_);[Red]\(&quot;¥&quot;#,##0\)"/>
  </numFmts>
  <fonts count="6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11"/>
      <color theme="1"/>
      <name val="Meiryo"/>
      <family val="3"/>
      <charset val="128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2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3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6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38" fontId="1" fillId="2" borderId="0" xfId="0" applyNumberFormat="1" applyFont="1" applyFill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9" fontId="1" fillId="2" borderId="1" xfId="0" applyNumberFormat="1" applyFont="1" applyFill="1" applyBorder="1" applyAlignment="1">
      <alignment vertical="center"/>
    </xf>
    <xf numFmtId="178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8" fontId="1" fillId="2" borderId="1" xfId="1" applyFont="1" applyFill="1" applyBorder="1" applyAlignment="1">
      <alignment vertical="center"/>
    </xf>
    <xf numFmtId="177" fontId="1" fillId="0" borderId="0" xfId="2" applyNumberFormat="1" applyFont="1" applyAlignment="1">
      <alignment vertical="center"/>
    </xf>
    <xf numFmtId="9" fontId="1" fillId="0" borderId="0" xfId="2" applyFont="1" applyAlignment="1">
      <alignment vertical="center"/>
    </xf>
    <xf numFmtId="8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10" fontId="1" fillId="2" borderId="0" xfId="0" applyNumberFormat="1" applyFont="1" applyFill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strRef>
              <c:f>収支計算!$I$7</c:f>
              <c:strCache>
                <c:ptCount val="1"/>
                <c:pt idx="0">
                  <c:v>累積CF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収支計算!$B$8:$B$380</c:f>
              <c:numCache>
                <c:formatCode>General</c:formatCode>
                <c:ptCount val="3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</c:numCache>
            </c:numRef>
          </c:xVal>
          <c:yVal>
            <c:numRef>
              <c:f>収支計算!$I$8:$I$380</c:f>
              <c:numCache>
                <c:formatCode>"¥"#,##0_);[Red]\("¥"#,##0\)</c:formatCode>
                <c:ptCount val="373"/>
                <c:pt idx="0">
                  <c:v>81754.838577869872</c:v>
                </c:pt>
                <c:pt idx="1">
                  <c:v>163509.67715573974</c:v>
                </c:pt>
                <c:pt idx="2">
                  <c:v>245264.51573360962</c:v>
                </c:pt>
                <c:pt idx="3">
                  <c:v>327019.35431147949</c:v>
                </c:pt>
                <c:pt idx="4">
                  <c:v>83034.192889349302</c:v>
                </c:pt>
                <c:pt idx="5">
                  <c:v>164789.03146721917</c:v>
                </c:pt>
                <c:pt idx="6">
                  <c:v>246543.87004508905</c:v>
                </c:pt>
                <c:pt idx="7">
                  <c:v>328298.70862295892</c:v>
                </c:pt>
                <c:pt idx="8">
                  <c:v>410053.54720082879</c:v>
                </c:pt>
                <c:pt idx="9">
                  <c:v>491808.38577869866</c:v>
                </c:pt>
                <c:pt idx="10">
                  <c:v>573563.22435656853</c:v>
                </c:pt>
                <c:pt idx="11">
                  <c:v>655318.06293443847</c:v>
                </c:pt>
                <c:pt idx="12">
                  <c:v>737072.90151230828</c:v>
                </c:pt>
                <c:pt idx="13">
                  <c:v>818827.74009017809</c:v>
                </c:pt>
                <c:pt idx="14">
                  <c:v>900582.57866804791</c:v>
                </c:pt>
                <c:pt idx="15">
                  <c:v>982337.41724591772</c:v>
                </c:pt>
                <c:pt idx="16">
                  <c:v>738352.25582378753</c:v>
                </c:pt>
                <c:pt idx="17">
                  <c:v>820107.09440165735</c:v>
                </c:pt>
                <c:pt idx="18">
                  <c:v>901861.93297952716</c:v>
                </c:pt>
                <c:pt idx="19">
                  <c:v>983616.77155739698</c:v>
                </c:pt>
                <c:pt idx="20">
                  <c:v>1065371.6101352668</c:v>
                </c:pt>
                <c:pt idx="21">
                  <c:v>1147126.4487131366</c:v>
                </c:pt>
                <c:pt idx="22">
                  <c:v>1228881.2872910064</c:v>
                </c:pt>
                <c:pt idx="23">
                  <c:v>1310636.1258688762</c:v>
                </c:pt>
                <c:pt idx="24">
                  <c:v>1392390.964446746</c:v>
                </c:pt>
                <c:pt idx="25">
                  <c:v>1474145.8030246159</c:v>
                </c:pt>
                <c:pt idx="26">
                  <c:v>1555900.6416024857</c:v>
                </c:pt>
                <c:pt idx="27">
                  <c:v>1637655.4801803555</c:v>
                </c:pt>
                <c:pt idx="28">
                  <c:v>1393670.3187582253</c:v>
                </c:pt>
                <c:pt idx="29">
                  <c:v>1475425.1573360951</c:v>
                </c:pt>
                <c:pt idx="30">
                  <c:v>1557179.9959139649</c:v>
                </c:pt>
                <c:pt idx="31">
                  <c:v>1638934.8344918347</c:v>
                </c:pt>
                <c:pt idx="32">
                  <c:v>1720689.6730697046</c:v>
                </c:pt>
                <c:pt idx="33">
                  <c:v>1802444.5116475744</c:v>
                </c:pt>
                <c:pt idx="34">
                  <c:v>1884199.3502254442</c:v>
                </c:pt>
                <c:pt idx="35">
                  <c:v>1965954.188803314</c:v>
                </c:pt>
                <c:pt idx="36">
                  <c:v>2047709.0273811838</c:v>
                </c:pt>
                <c:pt idx="37">
                  <c:v>2129463.8659590539</c:v>
                </c:pt>
                <c:pt idx="38">
                  <c:v>2211218.7045369237</c:v>
                </c:pt>
                <c:pt idx="39">
                  <c:v>2292973.5431147935</c:v>
                </c:pt>
                <c:pt idx="40">
                  <c:v>2048988.3816926633</c:v>
                </c:pt>
                <c:pt idx="41">
                  <c:v>2130743.2202705331</c:v>
                </c:pt>
                <c:pt idx="42">
                  <c:v>2212498.0588484029</c:v>
                </c:pt>
                <c:pt idx="43">
                  <c:v>2294252.8974262727</c:v>
                </c:pt>
                <c:pt idx="44">
                  <c:v>2376007.7360041426</c:v>
                </c:pt>
                <c:pt idx="45">
                  <c:v>2457762.5745820124</c:v>
                </c:pt>
                <c:pt idx="46">
                  <c:v>2539517.4131598822</c:v>
                </c:pt>
                <c:pt idx="47">
                  <c:v>2621272.251737752</c:v>
                </c:pt>
                <c:pt idx="48">
                  <c:v>2656953.9101226884</c:v>
                </c:pt>
                <c:pt idx="49">
                  <c:v>2692635.5685076248</c:v>
                </c:pt>
                <c:pt idx="50">
                  <c:v>2728317.2268925612</c:v>
                </c:pt>
                <c:pt idx="51">
                  <c:v>2763998.8852774976</c:v>
                </c:pt>
                <c:pt idx="52">
                  <c:v>2473940.543662434</c:v>
                </c:pt>
                <c:pt idx="53">
                  <c:v>2509622.2020473704</c:v>
                </c:pt>
                <c:pt idx="54">
                  <c:v>2545303.8604323068</c:v>
                </c:pt>
                <c:pt idx="55">
                  <c:v>2580985.5188172432</c:v>
                </c:pt>
                <c:pt idx="56">
                  <c:v>2616667.1772021796</c:v>
                </c:pt>
                <c:pt idx="57">
                  <c:v>2652348.835587116</c:v>
                </c:pt>
                <c:pt idx="58">
                  <c:v>2688030.4939720524</c:v>
                </c:pt>
                <c:pt idx="59">
                  <c:v>2723712.1523569888</c:v>
                </c:pt>
                <c:pt idx="60">
                  <c:v>2759393.8107419251</c:v>
                </c:pt>
                <c:pt idx="61">
                  <c:v>2795075.4691268615</c:v>
                </c:pt>
                <c:pt idx="62">
                  <c:v>2830757.1275117979</c:v>
                </c:pt>
                <c:pt idx="63">
                  <c:v>2866438.7858967343</c:v>
                </c:pt>
                <c:pt idx="64">
                  <c:v>2576380.4442816707</c:v>
                </c:pt>
                <c:pt idx="65">
                  <c:v>2612062.1026666071</c:v>
                </c:pt>
                <c:pt idx="66">
                  <c:v>2647743.7610515435</c:v>
                </c:pt>
                <c:pt idx="67">
                  <c:v>2683425.4194364799</c:v>
                </c:pt>
                <c:pt idx="68">
                  <c:v>2719107.0778214163</c:v>
                </c:pt>
                <c:pt idx="69">
                  <c:v>2754788.7362063527</c:v>
                </c:pt>
                <c:pt idx="70">
                  <c:v>2790470.3945912891</c:v>
                </c:pt>
                <c:pt idx="71">
                  <c:v>2826152.0529762255</c:v>
                </c:pt>
                <c:pt idx="72">
                  <c:v>2861833.7113611619</c:v>
                </c:pt>
                <c:pt idx="73">
                  <c:v>2897515.3697460983</c:v>
                </c:pt>
                <c:pt idx="74">
                  <c:v>2933197.0281310347</c:v>
                </c:pt>
                <c:pt idx="75">
                  <c:v>2968878.6865159711</c:v>
                </c:pt>
                <c:pt idx="76">
                  <c:v>2678820.3449009075</c:v>
                </c:pt>
                <c:pt idx="77">
                  <c:v>2714502.0032858439</c:v>
                </c:pt>
                <c:pt idx="78">
                  <c:v>2750183.6616707803</c:v>
                </c:pt>
                <c:pt idx="79">
                  <c:v>2785865.3200557167</c:v>
                </c:pt>
                <c:pt idx="80">
                  <c:v>2821546.9784406531</c:v>
                </c:pt>
                <c:pt idx="81">
                  <c:v>2857228.6368255895</c:v>
                </c:pt>
                <c:pt idx="82">
                  <c:v>2892910.2952105259</c:v>
                </c:pt>
                <c:pt idx="83">
                  <c:v>2928591.9535954623</c:v>
                </c:pt>
                <c:pt idx="84">
                  <c:v>2964273.6119803987</c:v>
                </c:pt>
                <c:pt idx="85">
                  <c:v>2999955.270365335</c:v>
                </c:pt>
                <c:pt idx="86">
                  <c:v>3035636.9287502714</c:v>
                </c:pt>
                <c:pt idx="87">
                  <c:v>3071318.5871352078</c:v>
                </c:pt>
                <c:pt idx="88">
                  <c:v>2781260.2455201442</c:v>
                </c:pt>
                <c:pt idx="89">
                  <c:v>2816941.9039050806</c:v>
                </c:pt>
                <c:pt idx="90">
                  <c:v>2852623.562290017</c:v>
                </c:pt>
                <c:pt idx="91">
                  <c:v>2888305.2206749534</c:v>
                </c:pt>
                <c:pt idx="92">
                  <c:v>2923986.8790598898</c:v>
                </c:pt>
                <c:pt idx="93">
                  <c:v>2959668.5374448262</c:v>
                </c:pt>
                <c:pt idx="94">
                  <c:v>2995350.1958297626</c:v>
                </c:pt>
                <c:pt idx="95">
                  <c:v>3031031.854214699</c:v>
                </c:pt>
                <c:pt idx="96">
                  <c:v>3066713.5125996354</c:v>
                </c:pt>
                <c:pt idx="97">
                  <c:v>3102395.1709845718</c:v>
                </c:pt>
                <c:pt idx="98">
                  <c:v>3138076.8293695082</c:v>
                </c:pt>
                <c:pt idx="99">
                  <c:v>3173758.4877544446</c:v>
                </c:pt>
                <c:pt idx="100">
                  <c:v>2883700.146139381</c:v>
                </c:pt>
                <c:pt idx="101">
                  <c:v>2919381.8045243174</c:v>
                </c:pt>
                <c:pt idx="102">
                  <c:v>2955063.4629092538</c:v>
                </c:pt>
                <c:pt idx="103">
                  <c:v>2990745.1212941902</c:v>
                </c:pt>
                <c:pt idx="104">
                  <c:v>3026426.7796791266</c:v>
                </c:pt>
                <c:pt idx="105">
                  <c:v>3062108.438064063</c:v>
                </c:pt>
                <c:pt idx="106">
                  <c:v>3097790.0964489994</c:v>
                </c:pt>
                <c:pt idx="107">
                  <c:v>3133471.7548339358</c:v>
                </c:pt>
                <c:pt idx="108">
                  <c:v>3131973.1191096855</c:v>
                </c:pt>
                <c:pt idx="109">
                  <c:v>3130474.4833854353</c:v>
                </c:pt>
                <c:pt idx="110">
                  <c:v>3128975.8476611851</c:v>
                </c:pt>
                <c:pt idx="111">
                  <c:v>3127477.2119369349</c:v>
                </c:pt>
                <c:pt idx="112">
                  <c:v>2800238.5762126846</c:v>
                </c:pt>
                <c:pt idx="113">
                  <c:v>2798739.9404884344</c:v>
                </c:pt>
                <c:pt idx="114">
                  <c:v>2797241.3047641842</c:v>
                </c:pt>
                <c:pt idx="115">
                  <c:v>2795742.6690399339</c:v>
                </c:pt>
                <c:pt idx="116">
                  <c:v>2794244.0333156837</c:v>
                </c:pt>
                <c:pt idx="117">
                  <c:v>2792745.3975914335</c:v>
                </c:pt>
                <c:pt idx="118">
                  <c:v>2791246.7618671833</c:v>
                </c:pt>
                <c:pt idx="119">
                  <c:v>2789748.126142933</c:v>
                </c:pt>
                <c:pt idx="120">
                  <c:v>2788249.4904186828</c:v>
                </c:pt>
                <c:pt idx="121">
                  <c:v>2786750.8546944326</c:v>
                </c:pt>
                <c:pt idx="122">
                  <c:v>2785252.2189701824</c:v>
                </c:pt>
                <c:pt idx="123">
                  <c:v>2783753.5832459321</c:v>
                </c:pt>
                <c:pt idx="124">
                  <c:v>2456514.9475216819</c:v>
                </c:pt>
                <c:pt idx="125">
                  <c:v>2455016.3117974317</c:v>
                </c:pt>
                <c:pt idx="126">
                  <c:v>2453517.6760731814</c:v>
                </c:pt>
                <c:pt idx="127">
                  <c:v>2452019.0403489312</c:v>
                </c:pt>
                <c:pt idx="128">
                  <c:v>2450520.404624681</c:v>
                </c:pt>
                <c:pt idx="129">
                  <c:v>2449021.7689004308</c:v>
                </c:pt>
                <c:pt idx="130">
                  <c:v>2447523.1331761805</c:v>
                </c:pt>
                <c:pt idx="131">
                  <c:v>2446024.4974519303</c:v>
                </c:pt>
                <c:pt idx="132">
                  <c:v>2444525.8617276801</c:v>
                </c:pt>
                <c:pt idx="133">
                  <c:v>2443027.2260034299</c:v>
                </c:pt>
                <c:pt idx="134">
                  <c:v>2441528.5902791796</c:v>
                </c:pt>
                <c:pt idx="135">
                  <c:v>2440029.9545549294</c:v>
                </c:pt>
                <c:pt idx="136">
                  <c:v>2112791.3188306792</c:v>
                </c:pt>
                <c:pt idx="137">
                  <c:v>2111292.6831064289</c:v>
                </c:pt>
                <c:pt idx="138">
                  <c:v>2109794.0473821787</c:v>
                </c:pt>
                <c:pt idx="139">
                  <c:v>2108295.4116579285</c:v>
                </c:pt>
                <c:pt idx="140">
                  <c:v>2106796.7759336783</c:v>
                </c:pt>
                <c:pt idx="141">
                  <c:v>2105298.140209428</c:v>
                </c:pt>
                <c:pt idx="142">
                  <c:v>2103799.5044851778</c:v>
                </c:pt>
                <c:pt idx="143">
                  <c:v>2102300.8687609276</c:v>
                </c:pt>
                <c:pt idx="144">
                  <c:v>2100802.2330366774</c:v>
                </c:pt>
                <c:pt idx="145">
                  <c:v>2099303.5973124271</c:v>
                </c:pt>
                <c:pt idx="146">
                  <c:v>2097804.9615881769</c:v>
                </c:pt>
                <c:pt idx="147">
                  <c:v>2096306.3258639267</c:v>
                </c:pt>
                <c:pt idx="148">
                  <c:v>1769067.6901396764</c:v>
                </c:pt>
                <c:pt idx="149">
                  <c:v>1767569.0544154262</c:v>
                </c:pt>
                <c:pt idx="150">
                  <c:v>1766070.418691176</c:v>
                </c:pt>
                <c:pt idx="151">
                  <c:v>1764571.7829669258</c:v>
                </c:pt>
                <c:pt idx="152">
                  <c:v>1763073.1472426755</c:v>
                </c:pt>
                <c:pt idx="153">
                  <c:v>1761574.5115184253</c:v>
                </c:pt>
                <c:pt idx="154">
                  <c:v>1760075.8757941751</c:v>
                </c:pt>
                <c:pt idx="155">
                  <c:v>1758577.2400699249</c:v>
                </c:pt>
                <c:pt idx="156">
                  <c:v>1757078.6043456746</c:v>
                </c:pt>
                <c:pt idx="157">
                  <c:v>1755579.9686214244</c:v>
                </c:pt>
                <c:pt idx="158">
                  <c:v>1754081.3328971742</c:v>
                </c:pt>
                <c:pt idx="159">
                  <c:v>1752582.6971729239</c:v>
                </c:pt>
                <c:pt idx="160">
                  <c:v>1425344.0614486737</c:v>
                </c:pt>
                <c:pt idx="161">
                  <c:v>1423845.4257244235</c:v>
                </c:pt>
                <c:pt idx="162">
                  <c:v>1422346.7900001733</c:v>
                </c:pt>
                <c:pt idx="163">
                  <c:v>1420848.154275923</c:v>
                </c:pt>
                <c:pt idx="164">
                  <c:v>1419349.5185516728</c:v>
                </c:pt>
                <c:pt idx="165">
                  <c:v>1417850.8828274226</c:v>
                </c:pt>
                <c:pt idx="166">
                  <c:v>1416352.2471031724</c:v>
                </c:pt>
                <c:pt idx="167">
                  <c:v>1414853.6113789221</c:v>
                </c:pt>
                <c:pt idx="168">
                  <c:v>-1089132.0243453281</c:v>
                </c:pt>
                <c:pt idx="169">
                  <c:v>-1093117.6600695783</c:v>
                </c:pt>
                <c:pt idx="170">
                  <c:v>-1097103.2957938286</c:v>
                </c:pt>
                <c:pt idx="171">
                  <c:v>-1101088.9315180788</c:v>
                </c:pt>
                <c:pt idx="172">
                  <c:v>-1430814.567242329</c:v>
                </c:pt>
                <c:pt idx="173">
                  <c:v>-1434800.2029665792</c:v>
                </c:pt>
                <c:pt idx="174">
                  <c:v>-1438785.8386908295</c:v>
                </c:pt>
                <c:pt idx="175">
                  <c:v>-1442771.4744150797</c:v>
                </c:pt>
                <c:pt idx="176">
                  <c:v>-1446757.1101393299</c:v>
                </c:pt>
                <c:pt idx="177">
                  <c:v>-1450742.7458635801</c:v>
                </c:pt>
                <c:pt idx="178">
                  <c:v>-1454728.3815878304</c:v>
                </c:pt>
                <c:pt idx="179">
                  <c:v>-1458714.0173120806</c:v>
                </c:pt>
                <c:pt idx="180">
                  <c:v>-1462699.6530363308</c:v>
                </c:pt>
                <c:pt idx="181">
                  <c:v>-1466685.2887605811</c:v>
                </c:pt>
                <c:pt idx="182">
                  <c:v>-1470670.9244848313</c:v>
                </c:pt>
                <c:pt idx="183">
                  <c:v>-1474656.5602090815</c:v>
                </c:pt>
                <c:pt idx="184">
                  <c:v>-1804382.1959333317</c:v>
                </c:pt>
                <c:pt idx="185">
                  <c:v>-1808367.831657582</c:v>
                </c:pt>
                <c:pt idx="186">
                  <c:v>-1812353.4673818322</c:v>
                </c:pt>
                <c:pt idx="187">
                  <c:v>-1816339.1031060824</c:v>
                </c:pt>
                <c:pt idx="188">
                  <c:v>-1820324.7388303326</c:v>
                </c:pt>
                <c:pt idx="189">
                  <c:v>-1824310.3745545829</c:v>
                </c:pt>
                <c:pt idx="190">
                  <c:v>-1828296.0102788331</c:v>
                </c:pt>
                <c:pt idx="191">
                  <c:v>-1832281.6460030833</c:v>
                </c:pt>
                <c:pt idx="192">
                  <c:v>-1836267.2817273336</c:v>
                </c:pt>
                <c:pt idx="193">
                  <c:v>-1840252.9174515838</c:v>
                </c:pt>
                <c:pt idx="194">
                  <c:v>-1844238.553175834</c:v>
                </c:pt>
                <c:pt idx="195">
                  <c:v>-1848224.1889000842</c:v>
                </c:pt>
                <c:pt idx="196">
                  <c:v>-2177949.8246243345</c:v>
                </c:pt>
                <c:pt idx="197">
                  <c:v>-2181935.4603485847</c:v>
                </c:pt>
                <c:pt idx="198">
                  <c:v>-2185921.0960728349</c:v>
                </c:pt>
                <c:pt idx="199">
                  <c:v>-2189906.7317970851</c:v>
                </c:pt>
                <c:pt idx="200">
                  <c:v>-2193892.3675213354</c:v>
                </c:pt>
                <c:pt idx="201">
                  <c:v>-2197878.0032455856</c:v>
                </c:pt>
                <c:pt idx="202">
                  <c:v>-2201863.6389698358</c:v>
                </c:pt>
                <c:pt idx="203">
                  <c:v>-2205849.2746940861</c:v>
                </c:pt>
                <c:pt idx="204">
                  <c:v>-2209834.9104183363</c:v>
                </c:pt>
                <c:pt idx="205">
                  <c:v>-2213820.5461425865</c:v>
                </c:pt>
                <c:pt idx="206">
                  <c:v>-2217806.1818668367</c:v>
                </c:pt>
                <c:pt idx="207">
                  <c:v>-2221791.817591087</c:v>
                </c:pt>
                <c:pt idx="208">
                  <c:v>-2551517.4533153372</c:v>
                </c:pt>
                <c:pt idx="209">
                  <c:v>-2555503.0890395874</c:v>
                </c:pt>
                <c:pt idx="210">
                  <c:v>-2559488.7247638376</c:v>
                </c:pt>
                <c:pt idx="211">
                  <c:v>-2563474.3604880879</c:v>
                </c:pt>
                <c:pt idx="212">
                  <c:v>-2567459.9962123381</c:v>
                </c:pt>
                <c:pt idx="213">
                  <c:v>-2571445.6319365883</c:v>
                </c:pt>
                <c:pt idx="214">
                  <c:v>-2575431.2676608386</c:v>
                </c:pt>
                <c:pt idx="215">
                  <c:v>-2579416.9033850888</c:v>
                </c:pt>
                <c:pt idx="216">
                  <c:v>-2583402.539109339</c:v>
                </c:pt>
                <c:pt idx="217">
                  <c:v>-2587388.1748335892</c:v>
                </c:pt>
                <c:pt idx="218">
                  <c:v>-2591373.8105578395</c:v>
                </c:pt>
                <c:pt idx="219">
                  <c:v>-2595359.4462820897</c:v>
                </c:pt>
                <c:pt idx="220">
                  <c:v>-2925085.0820063399</c:v>
                </c:pt>
                <c:pt idx="221">
                  <c:v>-2929070.7177305901</c:v>
                </c:pt>
                <c:pt idx="222">
                  <c:v>-2933056.3534548404</c:v>
                </c:pt>
                <c:pt idx="223">
                  <c:v>-2937041.9891790906</c:v>
                </c:pt>
                <c:pt idx="224">
                  <c:v>-2941027.6249033408</c:v>
                </c:pt>
                <c:pt idx="225">
                  <c:v>-2945013.2606275911</c:v>
                </c:pt>
                <c:pt idx="226">
                  <c:v>-2948998.8963518413</c:v>
                </c:pt>
                <c:pt idx="227">
                  <c:v>-2952984.5320760915</c:v>
                </c:pt>
                <c:pt idx="228">
                  <c:v>-2993604.0088232695</c:v>
                </c:pt>
                <c:pt idx="229">
                  <c:v>-3034223.4855704475</c:v>
                </c:pt>
                <c:pt idx="230">
                  <c:v>-3074842.9623176255</c:v>
                </c:pt>
                <c:pt idx="231">
                  <c:v>-3115462.4390648035</c:v>
                </c:pt>
                <c:pt idx="232">
                  <c:v>-3481821.9158119815</c:v>
                </c:pt>
                <c:pt idx="233">
                  <c:v>-3522441.3925591595</c:v>
                </c:pt>
                <c:pt idx="234">
                  <c:v>-3563060.8693063376</c:v>
                </c:pt>
                <c:pt idx="235">
                  <c:v>-3603680.3460535156</c:v>
                </c:pt>
                <c:pt idx="236">
                  <c:v>-3644299.8228006936</c:v>
                </c:pt>
                <c:pt idx="237">
                  <c:v>-3684919.2995478716</c:v>
                </c:pt>
                <c:pt idx="238">
                  <c:v>-3725538.7762950496</c:v>
                </c:pt>
                <c:pt idx="239">
                  <c:v>-3766158.2530422276</c:v>
                </c:pt>
                <c:pt idx="240">
                  <c:v>-3806777.7297894056</c:v>
                </c:pt>
                <c:pt idx="241">
                  <c:v>-3847397.2065365836</c:v>
                </c:pt>
                <c:pt idx="242">
                  <c:v>-3888016.6832837616</c:v>
                </c:pt>
                <c:pt idx="243">
                  <c:v>-3928636.1600309396</c:v>
                </c:pt>
                <c:pt idx="244">
                  <c:v>-4294995.6367781172</c:v>
                </c:pt>
                <c:pt idx="245">
                  <c:v>-4335615.1135252947</c:v>
                </c:pt>
                <c:pt idx="246">
                  <c:v>-4376234.5902724722</c:v>
                </c:pt>
                <c:pt idx="247">
                  <c:v>-4416854.0670196498</c:v>
                </c:pt>
                <c:pt idx="248">
                  <c:v>-4457473.5437668273</c:v>
                </c:pt>
                <c:pt idx="249">
                  <c:v>-4498093.0205140049</c:v>
                </c:pt>
                <c:pt idx="250">
                  <c:v>-4538712.4972611824</c:v>
                </c:pt>
                <c:pt idx="251">
                  <c:v>-4579331.9740083599</c:v>
                </c:pt>
                <c:pt idx="252">
                  <c:v>-4619951.4507555375</c:v>
                </c:pt>
                <c:pt idx="253">
                  <c:v>-4660570.927502715</c:v>
                </c:pt>
                <c:pt idx="254">
                  <c:v>-4701190.4042498926</c:v>
                </c:pt>
                <c:pt idx="255">
                  <c:v>-4741809.8809970701</c:v>
                </c:pt>
                <c:pt idx="256">
                  <c:v>-5108169.3577442477</c:v>
                </c:pt>
                <c:pt idx="257">
                  <c:v>-5148788.8344914252</c:v>
                </c:pt>
                <c:pt idx="258">
                  <c:v>-5189408.3112386027</c:v>
                </c:pt>
                <c:pt idx="259">
                  <c:v>-5230027.7879857803</c:v>
                </c:pt>
                <c:pt idx="260">
                  <c:v>-5270647.2647329578</c:v>
                </c:pt>
                <c:pt idx="261">
                  <c:v>-5311266.7414801354</c:v>
                </c:pt>
                <c:pt idx="262">
                  <c:v>-5351886.2182273129</c:v>
                </c:pt>
                <c:pt idx="263">
                  <c:v>-5392505.6949744904</c:v>
                </c:pt>
                <c:pt idx="264">
                  <c:v>-5433125.171721668</c:v>
                </c:pt>
                <c:pt idx="265">
                  <c:v>-5473744.6484688455</c:v>
                </c:pt>
                <c:pt idx="266">
                  <c:v>-5514364.1252160231</c:v>
                </c:pt>
                <c:pt idx="267">
                  <c:v>-5554983.6019632006</c:v>
                </c:pt>
                <c:pt idx="268">
                  <c:v>-5921343.0787103781</c:v>
                </c:pt>
                <c:pt idx="269">
                  <c:v>-5961962.5554575557</c:v>
                </c:pt>
                <c:pt idx="270">
                  <c:v>-6002582.0322047332</c:v>
                </c:pt>
                <c:pt idx="271">
                  <c:v>-6043201.5089519108</c:v>
                </c:pt>
                <c:pt idx="272">
                  <c:v>-6083820.9856990883</c:v>
                </c:pt>
                <c:pt idx="273">
                  <c:v>-6124440.4624462659</c:v>
                </c:pt>
                <c:pt idx="274">
                  <c:v>-6165059.9391934434</c:v>
                </c:pt>
                <c:pt idx="275">
                  <c:v>-6205679.4159406209</c:v>
                </c:pt>
                <c:pt idx="276">
                  <c:v>-6246298.8926877985</c:v>
                </c:pt>
                <c:pt idx="277">
                  <c:v>-6286918.369434976</c:v>
                </c:pt>
                <c:pt idx="278">
                  <c:v>-6327537.8461821536</c:v>
                </c:pt>
                <c:pt idx="279">
                  <c:v>-6368157.3229293311</c:v>
                </c:pt>
                <c:pt idx="280">
                  <c:v>-6734516.7996765086</c:v>
                </c:pt>
                <c:pt idx="281">
                  <c:v>-6775136.2764236862</c:v>
                </c:pt>
                <c:pt idx="282">
                  <c:v>-6815755.7531708637</c:v>
                </c:pt>
                <c:pt idx="283">
                  <c:v>-6856375.2299180413</c:v>
                </c:pt>
                <c:pt idx="284">
                  <c:v>-6896994.7066652188</c:v>
                </c:pt>
                <c:pt idx="285">
                  <c:v>-6937614.1834123963</c:v>
                </c:pt>
                <c:pt idx="286">
                  <c:v>-6978233.6601595739</c:v>
                </c:pt>
                <c:pt idx="287">
                  <c:v>-7018853.1369067514</c:v>
                </c:pt>
                <c:pt idx="288">
                  <c:v>-7070672.613653929</c:v>
                </c:pt>
                <c:pt idx="289">
                  <c:v>-7122492.0904011065</c:v>
                </c:pt>
                <c:pt idx="290">
                  <c:v>-7174311.5671482841</c:v>
                </c:pt>
                <c:pt idx="291">
                  <c:v>-7226131.0438954616</c:v>
                </c:pt>
                <c:pt idx="292">
                  <c:v>-7603690.5206426391</c:v>
                </c:pt>
                <c:pt idx="293">
                  <c:v>-7655509.9973898167</c:v>
                </c:pt>
                <c:pt idx="294">
                  <c:v>-7707329.4741369942</c:v>
                </c:pt>
                <c:pt idx="295">
                  <c:v>-7759148.9508841718</c:v>
                </c:pt>
                <c:pt idx="296">
                  <c:v>-7810968.4276313493</c:v>
                </c:pt>
                <c:pt idx="297">
                  <c:v>-7862787.9043785268</c:v>
                </c:pt>
                <c:pt idx="298">
                  <c:v>-7914607.3811257044</c:v>
                </c:pt>
                <c:pt idx="299">
                  <c:v>-7966426.8578728819</c:v>
                </c:pt>
                <c:pt idx="300">
                  <c:v>-8018246.3346200595</c:v>
                </c:pt>
                <c:pt idx="301">
                  <c:v>-8070065.811367237</c:v>
                </c:pt>
                <c:pt idx="302">
                  <c:v>-8121885.2881144146</c:v>
                </c:pt>
                <c:pt idx="303">
                  <c:v>-8173704.7648615921</c:v>
                </c:pt>
                <c:pt idx="304">
                  <c:v>-8551264.2416087706</c:v>
                </c:pt>
                <c:pt idx="305">
                  <c:v>-8603083.7183559481</c:v>
                </c:pt>
                <c:pt idx="306">
                  <c:v>-8654903.1951031256</c:v>
                </c:pt>
                <c:pt idx="307">
                  <c:v>-8706722.6718503032</c:v>
                </c:pt>
                <c:pt idx="308">
                  <c:v>-8758542.1485974807</c:v>
                </c:pt>
                <c:pt idx="309">
                  <c:v>-8810361.6253446583</c:v>
                </c:pt>
                <c:pt idx="310">
                  <c:v>-8862181.1020918358</c:v>
                </c:pt>
                <c:pt idx="311">
                  <c:v>-8914000.5788390134</c:v>
                </c:pt>
                <c:pt idx="312">
                  <c:v>-8965820.0555861909</c:v>
                </c:pt>
                <c:pt idx="313">
                  <c:v>-9017639.5323333684</c:v>
                </c:pt>
                <c:pt idx="314">
                  <c:v>-9069459.009080546</c:v>
                </c:pt>
                <c:pt idx="315">
                  <c:v>-9121278.4858277235</c:v>
                </c:pt>
                <c:pt idx="316">
                  <c:v>-9498837.9625749011</c:v>
                </c:pt>
                <c:pt idx="317">
                  <c:v>-9550657.4393220786</c:v>
                </c:pt>
                <c:pt idx="318">
                  <c:v>-9602476.9160692561</c:v>
                </c:pt>
                <c:pt idx="319">
                  <c:v>-9654296.3928164337</c:v>
                </c:pt>
                <c:pt idx="320">
                  <c:v>-9706115.8695636112</c:v>
                </c:pt>
                <c:pt idx="321">
                  <c:v>-9757935.3463107888</c:v>
                </c:pt>
                <c:pt idx="322">
                  <c:v>-9809754.8230579663</c:v>
                </c:pt>
                <c:pt idx="323">
                  <c:v>-9861574.2998051438</c:v>
                </c:pt>
                <c:pt idx="324">
                  <c:v>-9913393.7765523214</c:v>
                </c:pt>
                <c:pt idx="325">
                  <c:v>-9965213.2532994989</c:v>
                </c:pt>
                <c:pt idx="326">
                  <c:v>-10017032.730046676</c:v>
                </c:pt>
                <c:pt idx="327">
                  <c:v>-10068852.206793854</c:v>
                </c:pt>
                <c:pt idx="328">
                  <c:v>-10446411.683541032</c:v>
                </c:pt>
                <c:pt idx="329">
                  <c:v>-10498231.160288209</c:v>
                </c:pt>
                <c:pt idx="330">
                  <c:v>-10550050.637035387</c:v>
                </c:pt>
                <c:pt idx="331">
                  <c:v>-10601870.113782564</c:v>
                </c:pt>
                <c:pt idx="332">
                  <c:v>-10653689.590529742</c:v>
                </c:pt>
                <c:pt idx="333">
                  <c:v>-10705509.067276919</c:v>
                </c:pt>
                <c:pt idx="334">
                  <c:v>-10757328.544024097</c:v>
                </c:pt>
                <c:pt idx="335">
                  <c:v>-10809148.020771274</c:v>
                </c:pt>
                <c:pt idx="336">
                  <c:v>-10860967.497518452</c:v>
                </c:pt>
                <c:pt idx="337">
                  <c:v>-10912786.974265629</c:v>
                </c:pt>
                <c:pt idx="338">
                  <c:v>-10964606.451012807</c:v>
                </c:pt>
                <c:pt idx="339">
                  <c:v>-11016425.927759985</c:v>
                </c:pt>
                <c:pt idx="340">
                  <c:v>-11393985.404507162</c:v>
                </c:pt>
                <c:pt idx="341">
                  <c:v>-11445804.88125434</c:v>
                </c:pt>
                <c:pt idx="342">
                  <c:v>-11497624.358001517</c:v>
                </c:pt>
                <c:pt idx="343">
                  <c:v>-11549443.834748695</c:v>
                </c:pt>
                <c:pt idx="344">
                  <c:v>-11601263.311495872</c:v>
                </c:pt>
                <c:pt idx="345">
                  <c:v>-11653082.78824305</c:v>
                </c:pt>
                <c:pt idx="346">
                  <c:v>-11704902.264990227</c:v>
                </c:pt>
                <c:pt idx="347">
                  <c:v>-11756721.741737405</c:v>
                </c:pt>
                <c:pt idx="348">
                  <c:v>-11833883.908568688</c:v>
                </c:pt>
                <c:pt idx="349">
                  <c:v>-11911046.075399971</c:v>
                </c:pt>
                <c:pt idx="350">
                  <c:v>-11988208.242231254</c:v>
                </c:pt>
                <c:pt idx="351">
                  <c:v>-12065370.409062536</c:v>
                </c:pt>
                <c:pt idx="352">
                  <c:v>-12468272.575893819</c:v>
                </c:pt>
                <c:pt idx="353">
                  <c:v>-12545434.742725102</c:v>
                </c:pt>
                <c:pt idx="354">
                  <c:v>-12622596.909556385</c:v>
                </c:pt>
                <c:pt idx="355">
                  <c:v>-12699759.076387668</c:v>
                </c:pt>
                <c:pt idx="356">
                  <c:v>-12776921.243218951</c:v>
                </c:pt>
                <c:pt idx="357">
                  <c:v>-12854083.410050234</c:v>
                </c:pt>
                <c:pt idx="358">
                  <c:v>-12931245.576881517</c:v>
                </c:pt>
                <c:pt idx="359">
                  <c:v>-13008407.7437128</c:v>
                </c:pt>
                <c:pt idx="360">
                  <c:v>-13085569.910544083</c:v>
                </c:pt>
                <c:pt idx="361">
                  <c:v>-13162732.077375365</c:v>
                </c:pt>
                <c:pt idx="362">
                  <c:v>-13239894.244206648</c:v>
                </c:pt>
                <c:pt idx="363">
                  <c:v>-13317056.411037931</c:v>
                </c:pt>
                <c:pt idx="364">
                  <c:v>-13719958.577869214</c:v>
                </c:pt>
                <c:pt idx="365">
                  <c:v>-13797120.744700497</c:v>
                </c:pt>
                <c:pt idx="366">
                  <c:v>-13874282.91153178</c:v>
                </c:pt>
                <c:pt idx="367">
                  <c:v>-13951445.078363063</c:v>
                </c:pt>
                <c:pt idx="368">
                  <c:v>-14028607.245194346</c:v>
                </c:pt>
                <c:pt idx="369">
                  <c:v>-14105769.412025629</c:v>
                </c:pt>
                <c:pt idx="370">
                  <c:v>-14182931.578856912</c:v>
                </c:pt>
                <c:pt idx="371">
                  <c:v>-14260093.745688194</c:v>
                </c:pt>
                <c:pt idx="372">
                  <c:v>-14337255.912519477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B9-4A1F-8F2F-2C84191D7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803360"/>
        <c:axId val="416413136"/>
      </c:scatterChart>
      <c:valAx>
        <c:axId val="901803360"/>
        <c:scaling>
          <c:orientation val="minMax"/>
          <c:max val="3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16413136"/>
        <c:crosses val="autoZero"/>
        <c:crossBetween val="midCat"/>
      </c:valAx>
      <c:valAx>
        <c:axId val="41641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/>
                  <a:t>累計</a:t>
                </a:r>
                <a:r>
                  <a:rPr lang="en-US" altLang="ja-JP"/>
                  <a:t>CF[</a:t>
                </a:r>
                <a:r>
                  <a:rPr lang="ja-JP" altLang="en-US"/>
                  <a:t>万円</a:t>
                </a:r>
                <a:r>
                  <a:rPr lang="en-US" altLang="ja-JP"/>
                  <a:t>]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01803360"/>
        <c:crosses val="autoZero"/>
        <c:crossBetween val="midCat"/>
        <c:dispUnits>
          <c:builtInUnit val="ten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収支計算!$H$7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収支計算!$B$8:$B$380</c:f>
              <c:numCache>
                <c:formatCode>General</c:formatCode>
                <c:ptCount val="3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</c:numCache>
            </c:numRef>
          </c:cat>
          <c:val>
            <c:numRef>
              <c:f>収支計算!$H$8:$H$380</c:f>
              <c:numCache>
                <c:formatCode>"¥"#,##0_);[Red]\("¥"#,##0\)</c:formatCode>
                <c:ptCount val="373"/>
                <c:pt idx="0">
                  <c:v>81754.838577869872</c:v>
                </c:pt>
                <c:pt idx="1">
                  <c:v>81754.838577869872</c:v>
                </c:pt>
                <c:pt idx="2">
                  <c:v>81754.838577869872</c:v>
                </c:pt>
                <c:pt idx="3">
                  <c:v>81754.838577869872</c:v>
                </c:pt>
                <c:pt idx="4">
                  <c:v>-243985.16142213019</c:v>
                </c:pt>
                <c:pt idx="5">
                  <c:v>81754.838577869872</c:v>
                </c:pt>
                <c:pt idx="6">
                  <c:v>81754.838577869872</c:v>
                </c:pt>
                <c:pt idx="7">
                  <c:v>81754.838577869872</c:v>
                </c:pt>
                <c:pt idx="8">
                  <c:v>81754.838577869872</c:v>
                </c:pt>
                <c:pt idx="9">
                  <c:v>81754.838577869872</c:v>
                </c:pt>
                <c:pt idx="10">
                  <c:v>81754.838577869872</c:v>
                </c:pt>
                <c:pt idx="11">
                  <c:v>81754.838577869872</c:v>
                </c:pt>
                <c:pt idx="12">
                  <c:v>81754.838577869872</c:v>
                </c:pt>
                <c:pt idx="13">
                  <c:v>81754.838577869872</c:v>
                </c:pt>
                <c:pt idx="14">
                  <c:v>81754.838577869872</c:v>
                </c:pt>
                <c:pt idx="15">
                  <c:v>81754.838577869872</c:v>
                </c:pt>
                <c:pt idx="16">
                  <c:v>-243985.16142213019</c:v>
                </c:pt>
                <c:pt idx="17">
                  <c:v>81754.838577869872</c:v>
                </c:pt>
                <c:pt idx="18">
                  <c:v>81754.838577869872</c:v>
                </c:pt>
                <c:pt idx="19">
                  <c:v>81754.838577869872</c:v>
                </c:pt>
                <c:pt idx="20">
                  <c:v>81754.838577869872</c:v>
                </c:pt>
                <c:pt idx="21">
                  <c:v>81754.838577869872</c:v>
                </c:pt>
                <c:pt idx="22">
                  <c:v>81754.838577869872</c:v>
                </c:pt>
                <c:pt idx="23">
                  <c:v>81754.838577869872</c:v>
                </c:pt>
                <c:pt idx="24">
                  <c:v>81754.838577869872</c:v>
                </c:pt>
                <c:pt idx="25">
                  <c:v>81754.838577869872</c:v>
                </c:pt>
                <c:pt idx="26">
                  <c:v>81754.838577869872</c:v>
                </c:pt>
                <c:pt idx="27">
                  <c:v>81754.838577869872</c:v>
                </c:pt>
                <c:pt idx="28">
                  <c:v>-243985.16142213019</c:v>
                </c:pt>
                <c:pt idx="29">
                  <c:v>81754.838577869872</c:v>
                </c:pt>
                <c:pt idx="30">
                  <c:v>81754.838577869872</c:v>
                </c:pt>
                <c:pt idx="31">
                  <c:v>81754.838577869872</c:v>
                </c:pt>
                <c:pt idx="32">
                  <c:v>81754.838577869872</c:v>
                </c:pt>
                <c:pt idx="33">
                  <c:v>81754.838577869872</c:v>
                </c:pt>
                <c:pt idx="34">
                  <c:v>81754.838577869872</c:v>
                </c:pt>
                <c:pt idx="35">
                  <c:v>81754.838577869872</c:v>
                </c:pt>
                <c:pt idx="36">
                  <c:v>81754.838577869872</c:v>
                </c:pt>
                <c:pt idx="37">
                  <c:v>81754.838577869872</c:v>
                </c:pt>
                <c:pt idx="38">
                  <c:v>81754.838577869872</c:v>
                </c:pt>
                <c:pt idx="39">
                  <c:v>81754.838577869872</c:v>
                </c:pt>
                <c:pt idx="40">
                  <c:v>-243985.16142213019</c:v>
                </c:pt>
                <c:pt idx="41">
                  <c:v>81754.838577869872</c:v>
                </c:pt>
                <c:pt idx="42">
                  <c:v>81754.838577869872</c:v>
                </c:pt>
                <c:pt idx="43">
                  <c:v>81754.838577869872</c:v>
                </c:pt>
                <c:pt idx="44">
                  <c:v>81754.838577869872</c:v>
                </c:pt>
                <c:pt idx="45">
                  <c:v>81754.838577869872</c:v>
                </c:pt>
                <c:pt idx="46">
                  <c:v>81754.838577869872</c:v>
                </c:pt>
                <c:pt idx="47">
                  <c:v>81754.838577869872</c:v>
                </c:pt>
                <c:pt idx="48">
                  <c:v>35681.658384936542</c:v>
                </c:pt>
                <c:pt idx="49">
                  <c:v>35681.658384936542</c:v>
                </c:pt>
                <c:pt idx="50">
                  <c:v>35681.658384936542</c:v>
                </c:pt>
                <c:pt idx="51">
                  <c:v>35681.658384936542</c:v>
                </c:pt>
                <c:pt idx="52">
                  <c:v>-290058.34161506349</c:v>
                </c:pt>
                <c:pt idx="53">
                  <c:v>35681.658384936542</c:v>
                </c:pt>
                <c:pt idx="54">
                  <c:v>35681.658384936542</c:v>
                </c:pt>
                <c:pt idx="55">
                  <c:v>35681.658384936542</c:v>
                </c:pt>
                <c:pt idx="56">
                  <c:v>35681.658384936542</c:v>
                </c:pt>
                <c:pt idx="57">
                  <c:v>35681.658384936542</c:v>
                </c:pt>
                <c:pt idx="58">
                  <c:v>35681.658384936542</c:v>
                </c:pt>
                <c:pt idx="59">
                  <c:v>35681.658384936542</c:v>
                </c:pt>
                <c:pt idx="60">
                  <c:v>35681.658384936542</c:v>
                </c:pt>
                <c:pt idx="61">
                  <c:v>35681.658384936542</c:v>
                </c:pt>
                <c:pt idx="62">
                  <c:v>35681.658384936542</c:v>
                </c:pt>
                <c:pt idx="63">
                  <c:v>35681.658384936542</c:v>
                </c:pt>
                <c:pt idx="64">
                  <c:v>-290058.34161506349</c:v>
                </c:pt>
                <c:pt idx="65">
                  <c:v>35681.658384936542</c:v>
                </c:pt>
                <c:pt idx="66">
                  <c:v>35681.658384936542</c:v>
                </c:pt>
                <c:pt idx="67">
                  <c:v>35681.658384936542</c:v>
                </c:pt>
                <c:pt idx="68">
                  <c:v>35681.658384936542</c:v>
                </c:pt>
                <c:pt idx="69">
                  <c:v>35681.658384936542</c:v>
                </c:pt>
                <c:pt idx="70">
                  <c:v>35681.658384936542</c:v>
                </c:pt>
                <c:pt idx="71">
                  <c:v>35681.658384936542</c:v>
                </c:pt>
                <c:pt idx="72">
                  <c:v>35681.658384936542</c:v>
                </c:pt>
                <c:pt idx="73">
                  <c:v>35681.658384936542</c:v>
                </c:pt>
                <c:pt idx="74">
                  <c:v>35681.658384936542</c:v>
                </c:pt>
                <c:pt idx="75">
                  <c:v>35681.658384936542</c:v>
                </c:pt>
                <c:pt idx="76">
                  <c:v>-290058.34161506349</c:v>
                </c:pt>
                <c:pt idx="77">
                  <c:v>35681.658384936542</c:v>
                </c:pt>
                <c:pt idx="78">
                  <c:v>35681.658384936542</c:v>
                </c:pt>
                <c:pt idx="79">
                  <c:v>35681.658384936542</c:v>
                </c:pt>
                <c:pt idx="80">
                  <c:v>35681.658384936542</c:v>
                </c:pt>
                <c:pt idx="81">
                  <c:v>35681.658384936542</c:v>
                </c:pt>
                <c:pt idx="82">
                  <c:v>35681.658384936542</c:v>
                </c:pt>
                <c:pt idx="83">
                  <c:v>35681.658384936542</c:v>
                </c:pt>
                <c:pt idx="84">
                  <c:v>35681.658384936542</c:v>
                </c:pt>
                <c:pt idx="85">
                  <c:v>35681.658384936542</c:v>
                </c:pt>
                <c:pt idx="86">
                  <c:v>35681.658384936542</c:v>
                </c:pt>
                <c:pt idx="87">
                  <c:v>35681.658384936542</c:v>
                </c:pt>
                <c:pt idx="88">
                  <c:v>-290058.34161506349</c:v>
                </c:pt>
                <c:pt idx="89">
                  <c:v>35681.658384936542</c:v>
                </c:pt>
                <c:pt idx="90">
                  <c:v>35681.658384936542</c:v>
                </c:pt>
                <c:pt idx="91">
                  <c:v>35681.658384936542</c:v>
                </c:pt>
                <c:pt idx="92">
                  <c:v>35681.658384936542</c:v>
                </c:pt>
                <c:pt idx="93">
                  <c:v>35681.658384936542</c:v>
                </c:pt>
                <c:pt idx="94">
                  <c:v>35681.658384936542</c:v>
                </c:pt>
                <c:pt idx="95">
                  <c:v>35681.658384936542</c:v>
                </c:pt>
                <c:pt idx="96">
                  <c:v>35681.658384936542</c:v>
                </c:pt>
                <c:pt idx="97">
                  <c:v>35681.658384936542</c:v>
                </c:pt>
                <c:pt idx="98">
                  <c:v>35681.658384936542</c:v>
                </c:pt>
                <c:pt idx="99">
                  <c:v>35681.658384936542</c:v>
                </c:pt>
                <c:pt idx="100">
                  <c:v>-290058.34161506349</c:v>
                </c:pt>
                <c:pt idx="101">
                  <c:v>35681.658384936542</c:v>
                </c:pt>
                <c:pt idx="102">
                  <c:v>35681.658384936542</c:v>
                </c:pt>
                <c:pt idx="103">
                  <c:v>35681.658384936542</c:v>
                </c:pt>
                <c:pt idx="104">
                  <c:v>35681.658384936542</c:v>
                </c:pt>
                <c:pt idx="105">
                  <c:v>35681.658384936542</c:v>
                </c:pt>
                <c:pt idx="106">
                  <c:v>35681.658384936542</c:v>
                </c:pt>
                <c:pt idx="107">
                  <c:v>35681.658384936542</c:v>
                </c:pt>
                <c:pt idx="108">
                  <c:v>-1498.6357242503145</c:v>
                </c:pt>
                <c:pt idx="109">
                  <c:v>-1498.6357242503145</c:v>
                </c:pt>
                <c:pt idx="110">
                  <c:v>-1498.6357242503145</c:v>
                </c:pt>
                <c:pt idx="111">
                  <c:v>-1498.6357242503145</c:v>
                </c:pt>
                <c:pt idx="112">
                  <c:v>-327238.63572425034</c:v>
                </c:pt>
                <c:pt idx="113">
                  <c:v>-1498.6357242503145</c:v>
                </c:pt>
                <c:pt idx="114">
                  <c:v>-1498.6357242503145</c:v>
                </c:pt>
                <c:pt idx="115">
                  <c:v>-1498.6357242503145</c:v>
                </c:pt>
                <c:pt idx="116">
                  <c:v>-1498.6357242503145</c:v>
                </c:pt>
                <c:pt idx="117">
                  <c:v>-1498.6357242503145</c:v>
                </c:pt>
                <c:pt idx="118">
                  <c:v>-1498.6357242503145</c:v>
                </c:pt>
                <c:pt idx="119">
                  <c:v>-1498.6357242503145</c:v>
                </c:pt>
                <c:pt idx="120">
                  <c:v>-1498.6357242503145</c:v>
                </c:pt>
                <c:pt idx="121">
                  <c:v>-1498.6357242503145</c:v>
                </c:pt>
                <c:pt idx="122">
                  <c:v>-1498.6357242503145</c:v>
                </c:pt>
                <c:pt idx="123">
                  <c:v>-1498.6357242503145</c:v>
                </c:pt>
                <c:pt idx="124">
                  <c:v>-327238.63572425034</c:v>
                </c:pt>
                <c:pt idx="125">
                  <c:v>-1498.6357242503145</c:v>
                </c:pt>
                <c:pt idx="126">
                  <c:v>-1498.6357242503145</c:v>
                </c:pt>
                <c:pt idx="127">
                  <c:v>-1498.6357242503145</c:v>
                </c:pt>
                <c:pt idx="128">
                  <c:v>-1498.6357242503145</c:v>
                </c:pt>
                <c:pt idx="129">
                  <c:v>-1498.6357242503145</c:v>
                </c:pt>
                <c:pt idx="130">
                  <c:v>-1498.6357242503145</c:v>
                </c:pt>
                <c:pt idx="131">
                  <c:v>-1498.6357242503145</c:v>
                </c:pt>
                <c:pt idx="132">
                  <c:v>-1498.6357242503145</c:v>
                </c:pt>
                <c:pt idx="133">
                  <c:v>-1498.6357242503145</c:v>
                </c:pt>
                <c:pt idx="134">
                  <c:v>-1498.6357242503145</c:v>
                </c:pt>
                <c:pt idx="135">
                  <c:v>-1498.6357242503145</c:v>
                </c:pt>
                <c:pt idx="136">
                  <c:v>-327238.63572425034</c:v>
                </c:pt>
                <c:pt idx="137">
                  <c:v>-1498.6357242503145</c:v>
                </c:pt>
                <c:pt idx="138">
                  <c:v>-1498.6357242503145</c:v>
                </c:pt>
                <c:pt idx="139">
                  <c:v>-1498.6357242503145</c:v>
                </c:pt>
                <c:pt idx="140">
                  <c:v>-1498.6357242503145</c:v>
                </c:pt>
                <c:pt idx="141">
                  <c:v>-1498.6357242503145</c:v>
                </c:pt>
                <c:pt idx="142">
                  <c:v>-1498.6357242503145</c:v>
                </c:pt>
                <c:pt idx="143">
                  <c:v>-1498.6357242503145</c:v>
                </c:pt>
                <c:pt idx="144">
                  <c:v>-1498.6357242503145</c:v>
                </c:pt>
                <c:pt idx="145">
                  <c:v>-1498.6357242503145</c:v>
                </c:pt>
                <c:pt idx="146">
                  <c:v>-1498.6357242503145</c:v>
                </c:pt>
                <c:pt idx="147">
                  <c:v>-1498.6357242503145</c:v>
                </c:pt>
                <c:pt idx="148">
                  <c:v>-327238.63572425034</c:v>
                </c:pt>
                <c:pt idx="149">
                  <c:v>-1498.6357242503145</c:v>
                </c:pt>
                <c:pt idx="150">
                  <c:v>-1498.6357242503145</c:v>
                </c:pt>
                <c:pt idx="151">
                  <c:v>-1498.6357242503145</c:v>
                </c:pt>
                <c:pt idx="152">
                  <c:v>-1498.6357242503145</c:v>
                </c:pt>
                <c:pt idx="153">
                  <c:v>-1498.6357242503145</c:v>
                </c:pt>
                <c:pt idx="154">
                  <c:v>-1498.6357242503145</c:v>
                </c:pt>
                <c:pt idx="155">
                  <c:v>-1498.6357242503145</c:v>
                </c:pt>
                <c:pt idx="156">
                  <c:v>-1498.6357242503145</c:v>
                </c:pt>
                <c:pt idx="157">
                  <c:v>-1498.6357242503145</c:v>
                </c:pt>
                <c:pt idx="158">
                  <c:v>-1498.6357242503145</c:v>
                </c:pt>
                <c:pt idx="159">
                  <c:v>-1498.6357242503145</c:v>
                </c:pt>
                <c:pt idx="160">
                  <c:v>-327238.63572425034</c:v>
                </c:pt>
                <c:pt idx="161">
                  <c:v>-1498.6357242503145</c:v>
                </c:pt>
                <c:pt idx="162">
                  <c:v>-1498.6357242503145</c:v>
                </c:pt>
                <c:pt idx="163">
                  <c:v>-1498.6357242503145</c:v>
                </c:pt>
                <c:pt idx="164">
                  <c:v>-1498.6357242503145</c:v>
                </c:pt>
                <c:pt idx="165">
                  <c:v>-1498.6357242503145</c:v>
                </c:pt>
                <c:pt idx="166">
                  <c:v>-1498.6357242503145</c:v>
                </c:pt>
                <c:pt idx="167">
                  <c:v>-1498.6357242503145</c:v>
                </c:pt>
                <c:pt idx="168">
                  <c:v>-2503985.6357242502</c:v>
                </c:pt>
                <c:pt idx="169">
                  <c:v>-3985.6357242502854</c:v>
                </c:pt>
                <c:pt idx="170">
                  <c:v>-3985.6357242502854</c:v>
                </c:pt>
                <c:pt idx="171">
                  <c:v>-3985.6357242502854</c:v>
                </c:pt>
                <c:pt idx="172">
                  <c:v>-329725.63572425034</c:v>
                </c:pt>
                <c:pt idx="173">
                  <c:v>-3985.6357242502854</c:v>
                </c:pt>
                <c:pt idx="174">
                  <c:v>-3985.6357242502854</c:v>
                </c:pt>
                <c:pt idx="175">
                  <c:v>-3985.6357242502854</c:v>
                </c:pt>
                <c:pt idx="176">
                  <c:v>-3985.6357242502854</c:v>
                </c:pt>
                <c:pt idx="177">
                  <c:v>-3985.6357242502854</c:v>
                </c:pt>
                <c:pt idx="178">
                  <c:v>-3985.6357242502854</c:v>
                </c:pt>
                <c:pt idx="179">
                  <c:v>-3985.6357242502854</c:v>
                </c:pt>
                <c:pt idx="180">
                  <c:v>-3985.6357242502854</c:v>
                </c:pt>
                <c:pt idx="181">
                  <c:v>-3985.6357242502854</c:v>
                </c:pt>
                <c:pt idx="182">
                  <c:v>-3985.6357242502854</c:v>
                </c:pt>
                <c:pt idx="183">
                  <c:v>-3985.6357242502854</c:v>
                </c:pt>
                <c:pt idx="184">
                  <c:v>-329725.63572425034</c:v>
                </c:pt>
                <c:pt idx="185">
                  <c:v>-3985.6357242502854</c:v>
                </c:pt>
                <c:pt idx="186">
                  <c:v>-3985.6357242502854</c:v>
                </c:pt>
                <c:pt idx="187">
                  <c:v>-3985.6357242502854</c:v>
                </c:pt>
                <c:pt idx="188">
                  <c:v>-3985.6357242502854</c:v>
                </c:pt>
                <c:pt idx="189">
                  <c:v>-3985.6357242502854</c:v>
                </c:pt>
                <c:pt idx="190">
                  <c:v>-3985.6357242502854</c:v>
                </c:pt>
                <c:pt idx="191">
                  <c:v>-3985.6357242502854</c:v>
                </c:pt>
                <c:pt idx="192">
                  <c:v>-3985.6357242502854</c:v>
                </c:pt>
                <c:pt idx="193">
                  <c:v>-3985.6357242502854</c:v>
                </c:pt>
                <c:pt idx="194">
                  <c:v>-3985.6357242502854</c:v>
                </c:pt>
                <c:pt idx="195">
                  <c:v>-3985.6357242502854</c:v>
                </c:pt>
                <c:pt idx="196">
                  <c:v>-329725.63572425034</c:v>
                </c:pt>
                <c:pt idx="197">
                  <c:v>-3985.6357242502854</c:v>
                </c:pt>
                <c:pt idx="198">
                  <c:v>-3985.6357242502854</c:v>
                </c:pt>
                <c:pt idx="199">
                  <c:v>-3985.6357242502854</c:v>
                </c:pt>
                <c:pt idx="200">
                  <c:v>-3985.6357242502854</c:v>
                </c:pt>
                <c:pt idx="201">
                  <c:v>-3985.6357242502854</c:v>
                </c:pt>
                <c:pt idx="202">
                  <c:v>-3985.6357242502854</c:v>
                </c:pt>
                <c:pt idx="203">
                  <c:v>-3985.6357242502854</c:v>
                </c:pt>
                <c:pt idx="204">
                  <c:v>-3985.6357242502854</c:v>
                </c:pt>
                <c:pt idx="205">
                  <c:v>-3985.6357242502854</c:v>
                </c:pt>
                <c:pt idx="206">
                  <c:v>-3985.6357242502854</c:v>
                </c:pt>
                <c:pt idx="207">
                  <c:v>-3985.6357242502854</c:v>
                </c:pt>
                <c:pt idx="208">
                  <c:v>-329725.63572425034</c:v>
                </c:pt>
                <c:pt idx="209">
                  <c:v>-3985.6357242502854</c:v>
                </c:pt>
                <c:pt idx="210">
                  <c:v>-3985.6357242502854</c:v>
                </c:pt>
                <c:pt idx="211">
                  <c:v>-3985.6357242502854</c:v>
                </c:pt>
                <c:pt idx="212">
                  <c:v>-3985.6357242502854</c:v>
                </c:pt>
                <c:pt idx="213">
                  <c:v>-3985.6357242502854</c:v>
                </c:pt>
                <c:pt idx="214">
                  <c:v>-3985.6357242502854</c:v>
                </c:pt>
                <c:pt idx="215">
                  <c:v>-3985.6357242502854</c:v>
                </c:pt>
                <c:pt idx="216">
                  <c:v>-3985.6357242502854</c:v>
                </c:pt>
                <c:pt idx="217">
                  <c:v>-3985.6357242502854</c:v>
                </c:pt>
                <c:pt idx="218">
                  <c:v>-3985.6357242502854</c:v>
                </c:pt>
                <c:pt idx="219">
                  <c:v>-3985.6357242502854</c:v>
                </c:pt>
                <c:pt idx="220">
                  <c:v>-329725.63572425034</c:v>
                </c:pt>
                <c:pt idx="221">
                  <c:v>-3985.6357242502854</c:v>
                </c:pt>
                <c:pt idx="222">
                  <c:v>-3985.6357242502854</c:v>
                </c:pt>
                <c:pt idx="223">
                  <c:v>-3985.6357242502854</c:v>
                </c:pt>
                <c:pt idx="224">
                  <c:v>-3985.6357242502854</c:v>
                </c:pt>
                <c:pt idx="225">
                  <c:v>-3985.6357242502854</c:v>
                </c:pt>
                <c:pt idx="226">
                  <c:v>-3985.6357242502854</c:v>
                </c:pt>
                <c:pt idx="227">
                  <c:v>-3985.6357242502854</c:v>
                </c:pt>
                <c:pt idx="228">
                  <c:v>-40619.476747177861</c:v>
                </c:pt>
                <c:pt idx="229">
                  <c:v>-40619.476747177861</c:v>
                </c:pt>
                <c:pt idx="230">
                  <c:v>-40619.476747177861</c:v>
                </c:pt>
                <c:pt idx="231">
                  <c:v>-40619.476747177861</c:v>
                </c:pt>
                <c:pt idx="232">
                  <c:v>-366359.47674717789</c:v>
                </c:pt>
                <c:pt idx="233">
                  <c:v>-40619.476747177861</c:v>
                </c:pt>
                <c:pt idx="234">
                  <c:v>-40619.476747177861</c:v>
                </c:pt>
                <c:pt idx="235">
                  <c:v>-40619.476747177861</c:v>
                </c:pt>
                <c:pt idx="236">
                  <c:v>-40619.476747177861</c:v>
                </c:pt>
                <c:pt idx="237">
                  <c:v>-40619.476747177861</c:v>
                </c:pt>
                <c:pt idx="238">
                  <c:v>-40619.476747177861</c:v>
                </c:pt>
                <c:pt idx="239">
                  <c:v>-40619.476747177861</c:v>
                </c:pt>
                <c:pt idx="240">
                  <c:v>-40619.476747177861</c:v>
                </c:pt>
                <c:pt idx="241">
                  <c:v>-40619.476747177861</c:v>
                </c:pt>
                <c:pt idx="242">
                  <c:v>-40619.476747177861</c:v>
                </c:pt>
                <c:pt idx="243">
                  <c:v>-40619.476747177861</c:v>
                </c:pt>
                <c:pt idx="244">
                  <c:v>-366359.47674717789</c:v>
                </c:pt>
                <c:pt idx="245">
                  <c:v>-40619.476747177861</c:v>
                </c:pt>
                <c:pt idx="246">
                  <c:v>-40619.476747177861</c:v>
                </c:pt>
                <c:pt idx="247">
                  <c:v>-40619.476747177861</c:v>
                </c:pt>
                <c:pt idx="248">
                  <c:v>-40619.476747177861</c:v>
                </c:pt>
                <c:pt idx="249">
                  <c:v>-40619.476747177861</c:v>
                </c:pt>
                <c:pt idx="250">
                  <c:v>-40619.476747177861</c:v>
                </c:pt>
                <c:pt idx="251">
                  <c:v>-40619.476747177861</c:v>
                </c:pt>
                <c:pt idx="252">
                  <c:v>-40619.476747177861</c:v>
                </c:pt>
                <c:pt idx="253">
                  <c:v>-40619.476747177861</c:v>
                </c:pt>
                <c:pt idx="254">
                  <c:v>-40619.476747177861</c:v>
                </c:pt>
                <c:pt idx="255">
                  <c:v>-40619.476747177861</c:v>
                </c:pt>
                <c:pt idx="256">
                  <c:v>-366359.47674717789</c:v>
                </c:pt>
                <c:pt idx="257">
                  <c:v>-40619.476747177861</c:v>
                </c:pt>
                <c:pt idx="258">
                  <c:v>-40619.476747177861</c:v>
                </c:pt>
                <c:pt idx="259">
                  <c:v>-40619.476747177861</c:v>
                </c:pt>
                <c:pt idx="260">
                  <c:v>-40619.476747177861</c:v>
                </c:pt>
                <c:pt idx="261">
                  <c:v>-40619.476747177861</c:v>
                </c:pt>
                <c:pt idx="262">
                  <c:v>-40619.476747177861</c:v>
                </c:pt>
                <c:pt idx="263">
                  <c:v>-40619.476747177861</c:v>
                </c:pt>
                <c:pt idx="264">
                  <c:v>-40619.476747177861</c:v>
                </c:pt>
                <c:pt idx="265">
                  <c:v>-40619.476747177861</c:v>
                </c:pt>
                <c:pt idx="266">
                  <c:v>-40619.476747177861</c:v>
                </c:pt>
                <c:pt idx="267">
                  <c:v>-40619.476747177861</c:v>
                </c:pt>
                <c:pt idx="268">
                  <c:v>-366359.47674717789</c:v>
                </c:pt>
                <c:pt idx="269">
                  <c:v>-40619.476747177861</c:v>
                </c:pt>
                <c:pt idx="270">
                  <c:v>-40619.476747177861</c:v>
                </c:pt>
                <c:pt idx="271">
                  <c:v>-40619.476747177861</c:v>
                </c:pt>
                <c:pt idx="272">
                  <c:v>-40619.476747177861</c:v>
                </c:pt>
                <c:pt idx="273">
                  <c:v>-40619.476747177861</c:v>
                </c:pt>
                <c:pt idx="274">
                  <c:v>-40619.476747177861</c:v>
                </c:pt>
                <c:pt idx="275">
                  <c:v>-40619.476747177861</c:v>
                </c:pt>
                <c:pt idx="276">
                  <c:v>-40619.476747177861</c:v>
                </c:pt>
                <c:pt idx="277">
                  <c:v>-40619.476747177861</c:v>
                </c:pt>
                <c:pt idx="278">
                  <c:v>-40619.476747177861</c:v>
                </c:pt>
                <c:pt idx="279">
                  <c:v>-40619.476747177861</c:v>
                </c:pt>
                <c:pt idx="280">
                  <c:v>-366359.47674717789</c:v>
                </c:pt>
                <c:pt idx="281">
                  <c:v>-40619.476747177861</c:v>
                </c:pt>
                <c:pt idx="282">
                  <c:v>-40619.476747177861</c:v>
                </c:pt>
                <c:pt idx="283">
                  <c:v>-40619.476747177861</c:v>
                </c:pt>
                <c:pt idx="284">
                  <c:v>-40619.476747177861</c:v>
                </c:pt>
                <c:pt idx="285">
                  <c:v>-40619.476747177861</c:v>
                </c:pt>
                <c:pt idx="286">
                  <c:v>-40619.476747177861</c:v>
                </c:pt>
                <c:pt idx="287">
                  <c:v>-40619.476747177861</c:v>
                </c:pt>
                <c:pt idx="288">
                  <c:v>-51819.476747177861</c:v>
                </c:pt>
                <c:pt idx="289">
                  <c:v>-51819.476747177861</c:v>
                </c:pt>
                <c:pt idx="290">
                  <c:v>-51819.476747177861</c:v>
                </c:pt>
                <c:pt idx="291">
                  <c:v>-51819.476747177861</c:v>
                </c:pt>
                <c:pt idx="292">
                  <c:v>-377559.47674717789</c:v>
                </c:pt>
                <c:pt idx="293">
                  <c:v>-51819.476747177861</c:v>
                </c:pt>
                <c:pt idx="294">
                  <c:v>-51819.476747177861</c:v>
                </c:pt>
                <c:pt idx="295">
                  <c:v>-51819.476747177861</c:v>
                </c:pt>
                <c:pt idx="296">
                  <c:v>-51819.476747177861</c:v>
                </c:pt>
                <c:pt idx="297">
                  <c:v>-51819.476747177861</c:v>
                </c:pt>
                <c:pt idx="298">
                  <c:v>-51819.476747177861</c:v>
                </c:pt>
                <c:pt idx="299">
                  <c:v>-51819.476747177861</c:v>
                </c:pt>
                <c:pt idx="300">
                  <c:v>-51819.476747177861</c:v>
                </c:pt>
                <c:pt idx="301">
                  <c:v>-51819.476747177861</c:v>
                </c:pt>
                <c:pt idx="302">
                  <c:v>-51819.476747177861</c:v>
                </c:pt>
                <c:pt idx="303">
                  <c:v>-51819.476747177861</c:v>
                </c:pt>
                <c:pt idx="304">
                  <c:v>-377559.47674717789</c:v>
                </c:pt>
                <c:pt idx="305">
                  <c:v>-51819.476747177861</c:v>
                </c:pt>
                <c:pt idx="306">
                  <c:v>-51819.476747177861</c:v>
                </c:pt>
                <c:pt idx="307">
                  <c:v>-51819.476747177861</c:v>
                </c:pt>
                <c:pt idx="308">
                  <c:v>-51819.476747177861</c:v>
                </c:pt>
                <c:pt idx="309">
                  <c:v>-51819.476747177861</c:v>
                </c:pt>
                <c:pt idx="310">
                  <c:v>-51819.476747177861</c:v>
                </c:pt>
                <c:pt idx="311">
                  <c:v>-51819.476747177861</c:v>
                </c:pt>
                <c:pt idx="312">
                  <c:v>-51819.476747177861</c:v>
                </c:pt>
                <c:pt idx="313">
                  <c:v>-51819.476747177861</c:v>
                </c:pt>
                <c:pt idx="314">
                  <c:v>-51819.476747177861</c:v>
                </c:pt>
                <c:pt idx="315">
                  <c:v>-51819.476747177861</c:v>
                </c:pt>
                <c:pt idx="316">
                  <c:v>-377559.47674717789</c:v>
                </c:pt>
                <c:pt idx="317">
                  <c:v>-51819.476747177861</c:v>
                </c:pt>
                <c:pt idx="318">
                  <c:v>-51819.476747177861</c:v>
                </c:pt>
                <c:pt idx="319">
                  <c:v>-51819.476747177861</c:v>
                </c:pt>
                <c:pt idx="320">
                  <c:v>-51819.476747177861</c:v>
                </c:pt>
                <c:pt idx="321">
                  <c:v>-51819.476747177861</c:v>
                </c:pt>
                <c:pt idx="322">
                  <c:v>-51819.476747177861</c:v>
                </c:pt>
                <c:pt idx="323">
                  <c:v>-51819.476747177861</c:v>
                </c:pt>
                <c:pt idx="324">
                  <c:v>-51819.476747177861</c:v>
                </c:pt>
                <c:pt idx="325">
                  <c:v>-51819.476747177861</c:v>
                </c:pt>
                <c:pt idx="326">
                  <c:v>-51819.476747177861</c:v>
                </c:pt>
                <c:pt idx="327">
                  <c:v>-51819.476747177861</c:v>
                </c:pt>
                <c:pt idx="328">
                  <c:v>-377559.47674717789</c:v>
                </c:pt>
                <c:pt idx="329">
                  <c:v>-51819.476747177861</c:v>
                </c:pt>
                <c:pt idx="330">
                  <c:v>-51819.476747177861</c:v>
                </c:pt>
                <c:pt idx="331">
                  <c:v>-51819.476747177861</c:v>
                </c:pt>
                <c:pt idx="332">
                  <c:v>-51819.476747177861</c:v>
                </c:pt>
                <c:pt idx="333">
                  <c:v>-51819.476747177861</c:v>
                </c:pt>
                <c:pt idx="334">
                  <c:v>-51819.476747177861</c:v>
                </c:pt>
                <c:pt idx="335">
                  <c:v>-51819.476747177861</c:v>
                </c:pt>
                <c:pt idx="336">
                  <c:v>-51819.476747177861</c:v>
                </c:pt>
                <c:pt idx="337">
                  <c:v>-51819.476747177861</c:v>
                </c:pt>
                <c:pt idx="338">
                  <c:v>-51819.476747177861</c:v>
                </c:pt>
                <c:pt idx="339">
                  <c:v>-51819.476747177861</c:v>
                </c:pt>
                <c:pt idx="340">
                  <c:v>-377559.47674717789</c:v>
                </c:pt>
                <c:pt idx="341">
                  <c:v>-51819.476747177861</c:v>
                </c:pt>
                <c:pt idx="342">
                  <c:v>-51819.476747177861</c:v>
                </c:pt>
                <c:pt idx="343">
                  <c:v>-51819.476747177861</c:v>
                </c:pt>
                <c:pt idx="344">
                  <c:v>-51819.476747177861</c:v>
                </c:pt>
                <c:pt idx="345">
                  <c:v>-51819.476747177861</c:v>
                </c:pt>
                <c:pt idx="346">
                  <c:v>-51819.476747177861</c:v>
                </c:pt>
                <c:pt idx="347">
                  <c:v>-51819.476747177861</c:v>
                </c:pt>
                <c:pt idx="348">
                  <c:v>-77162.166831283161</c:v>
                </c:pt>
                <c:pt idx="349">
                  <c:v>-77162.166831283161</c:v>
                </c:pt>
                <c:pt idx="350">
                  <c:v>-77162.166831283161</c:v>
                </c:pt>
                <c:pt idx="351">
                  <c:v>-77162.166831283161</c:v>
                </c:pt>
                <c:pt idx="352">
                  <c:v>-402902.16683128325</c:v>
                </c:pt>
                <c:pt idx="353">
                  <c:v>-77162.166831283161</c:v>
                </c:pt>
                <c:pt idx="354">
                  <c:v>-77162.166831283161</c:v>
                </c:pt>
                <c:pt idx="355">
                  <c:v>-77162.166831283161</c:v>
                </c:pt>
                <c:pt idx="356">
                  <c:v>-77162.166831283161</c:v>
                </c:pt>
                <c:pt idx="357">
                  <c:v>-77162.166831283161</c:v>
                </c:pt>
                <c:pt idx="358">
                  <c:v>-77162.166831283161</c:v>
                </c:pt>
                <c:pt idx="359">
                  <c:v>-77162.166831283161</c:v>
                </c:pt>
                <c:pt idx="360">
                  <c:v>-77162.166831283161</c:v>
                </c:pt>
                <c:pt idx="361">
                  <c:v>-77162.166831283161</c:v>
                </c:pt>
                <c:pt idx="362">
                  <c:v>-77162.166831283161</c:v>
                </c:pt>
                <c:pt idx="363">
                  <c:v>-77162.166831283161</c:v>
                </c:pt>
                <c:pt idx="364">
                  <c:v>-402902.16683128325</c:v>
                </c:pt>
                <c:pt idx="365">
                  <c:v>-77162.166831283161</c:v>
                </c:pt>
                <c:pt idx="366">
                  <c:v>-77162.166831283161</c:v>
                </c:pt>
                <c:pt idx="367">
                  <c:v>-77162.166831283161</c:v>
                </c:pt>
                <c:pt idx="368">
                  <c:v>-77162.166831283161</c:v>
                </c:pt>
                <c:pt idx="369">
                  <c:v>-77162.166831283161</c:v>
                </c:pt>
                <c:pt idx="370">
                  <c:v>-77162.166831283161</c:v>
                </c:pt>
                <c:pt idx="371">
                  <c:v>-77162.166831283161</c:v>
                </c:pt>
                <c:pt idx="372">
                  <c:v>-77162.166831283161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8-4FCE-B949-82357B82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803360"/>
        <c:axId val="416413136"/>
      </c:barChart>
      <c:valAx>
        <c:axId val="901803360"/>
        <c:scaling>
          <c:orientation val="minMax"/>
          <c:max val="3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16413136"/>
        <c:crosses val="autoZero"/>
        <c:crossBetween val="midCat"/>
      </c:valAx>
      <c:valAx>
        <c:axId val="416413136"/>
        <c:scaling>
          <c:orientation val="minMax"/>
          <c:max val="300000"/>
          <c:min val="-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/>
                  <a:t>単月</a:t>
                </a:r>
                <a:r>
                  <a:rPr lang="en-US" altLang="ja-JP"/>
                  <a:t>CF[</a:t>
                </a:r>
                <a:r>
                  <a:rPr lang="ja-JP" altLang="en-US"/>
                  <a:t>万円</a:t>
                </a:r>
                <a:r>
                  <a:rPr lang="en-US" altLang="ja-JP"/>
                  <a:t>]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01803360"/>
        <c:crosses val="autoZero"/>
        <c:crossBetween val="midCat"/>
        <c:dispUnits>
          <c:builtInUnit val="ten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371475</xdr:colOff>
      <xdr:row>24</xdr:row>
      <xdr:rowOff>121920</xdr:rowOff>
    </xdr:from>
    <xdr:to>
      <xdr:col>15</xdr:col>
      <xdr:colOff>19050</xdr:colOff>
      <xdr:row>42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DA64960-68FA-4C50-8DC8-EAE0314B2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42</xdr:row>
      <xdr:rowOff>123825</xdr:rowOff>
    </xdr:from>
    <xdr:to>
      <xdr:col>15</xdr:col>
      <xdr:colOff>304800</xdr:colOff>
      <xdr:row>60</xdr:row>
      <xdr:rowOff>20955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34D30F-88FA-4AC4-B918-8B2809394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EB29-276F-424B-A904-3268B1225619}">
  <sheetPr codeName="Sheet4"/>
  <dimension ref="A1:O1000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3" sqref="F23"/>
    </sheetView>
  </sheetViews>
  <sheetFormatPr defaultColWidth="14.42578125" defaultRowHeight="15" customHeight="1"/>
  <cols>
    <col min="1" max="2" width="6.140625" style="1" customWidth="1"/>
    <col min="3" max="9" width="17.85546875" style="4" customWidth="1"/>
    <col min="10" max="10" width="9.42578125" style="4" customWidth="1"/>
    <col min="11" max="15" width="17.85546875" style="4" customWidth="1"/>
    <col min="16" max="25" width="8.7109375" style="4" customWidth="1"/>
    <col min="26" max="16384" width="14.42578125" style="4"/>
  </cols>
  <sheetData>
    <row r="1" spans="1:15" ht="15.75" customHeight="1">
      <c r="C1" s="4" t="s">
        <v>9</v>
      </c>
      <c r="D1" s="10">
        <v>4880</v>
      </c>
      <c r="E1" s="4" t="s">
        <v>1</v>
      </c>
      <c r="G1" s="4" t="s">
        <v>12</v>
      </c>
      <c r="H1" s="21">
        <v>8.0100000000000005E-2</v>
      </c>
      <c r="I1" s="4" t="s">
        <v>48</v>
      </c>
      <c r="J1" s="4" t="s">
        <v>41</v>
      </c>
      <c r="K1" s="4" t="s">
        <v>42</v>
      </c>
      <c r="L1" s="17">
        <f>G19*12*0.0001/(D1+D4)</f>
        <v>7.4859813084112159E-2</v>
      </c>
    </row>
    <row r="2" spans="1:15" ht="15.75" customHeight="1">
      <c r="C2" s="4" t="s">
        <v>10</v>
      </c>
      <c r="D2" s="10">
        <v>480</v>
      </c>
      <c r="E2" s="4" t="s">
        <v>1</v>
      </c>
      <c r="G2" s="4" t="s">
        <v>14</v>
      </c>
      <c r="H2" s="7">
        <f>D1*H1/12*10000</f>
        <v>325740.00000000006</v>
      </c>
      <c r="I2" s="4" t="s">
        <v>17</v>
      </c>
      <c r="K2" s="4" t="s">
        <v>43</v>
      </c>
      <c r="L2" s="17">
        <f>I19/(D2+D4)*0.0001</f>
        <v>7.9761205323081605E-2</v>
      </c>
    </row>
    <row r="3" spans="1:15" ht="15.75" customHeight="1">
      <c r="C3" s="4" t="s">
        <v>0</v>
      </c>
      <c r="D3" s="3">
        <f>D1-D2</f>
        <v>4400</v>
      </c>
      <c r="E3" s="4" t="s">
        <v>1</v>
      </c>
      <c r="G3" s="4" t="s">
        <v>16</v>
      </c>
      <c r="H3" s="7">
        <f>$H$2*0.05/12</f>
        <v>1357.2500000000002</v>
      </c>
      <c r="I3" s="4" t="s">
        <v>17</v>
      </c>
      <c r="K3" s="4" t="s">
        <v>46</v>
      </c>
      <c r="L3" s="18">
        <f>-C19/G19</f>
        <v>0.74485145030432287</v>
      </c>
    </row>
    <row r="4" spans="1:15" ht="15.75" customHeight="1">
      <c r="C4" s="4" t="s">
        <v>11</v>
      </c>
      <c r="D4" s="4">
        <f>D1*0.07</f>
        <v>341.6</v>
      </c>
      <c r="E4" s="4" t="s">
        <v>1</v>
      </c>
      <c r="G4" s="4" t="s">
        <v>20</v>
      </c>
      <c r="H4" s="7">
        <f>H2</f>
        <v>325740.00000000006</v>
      </c>
      <c r="I4" s="4" t="s">
        <v>18</v>
      </c>
      <c r="L4" s="19"/>
    </row>
    <row r="5" spans="1:15" ht="15.75" customHeight="1">
      <c r="C5" s="4" t="s">
        <v>2</v>
      </c>
      <c r="D5" s="9">
        <v>19</v>
      </c>
      <c r="E5" s="4" t="s">
        <v>3</v>
      </c>
      <c r="G5" s="4" t="s">
        <v>44</v>
      </c>
      <c r="H5" s="9">
        <v>4</v>
      </c>
      <c r="I5" s="4" t="s">
        <v>45</v>
      </c>
    </row>
    <row r="6" spans="1:15" ht="15.75" customHeight="1">
      <c r="H6" s="7"/>
      <c r="J6" s="20"/>
    </row>
    <row r="7" spans="1:15" ht="15.75" customHeight="1">
      <c r="A7" s="1" t="s">
        <v>3</v>
      </c>
      <c r="B7" s="1" t="s">
        <v>5</v>
      </c>
      <c r="C7" s="4" t="s">
        <v>4</v>
      </c>
      <c r="D7" s="4" t="s">
        <v>6</v>
      </c>
      <c r="E7" s="4" t="s">
        <v>7</v>
      </c>
      <c r="F7" s="4" t="s">
        <v>8</v>
      </c>
      <c r="G7" s="4" t="s">
        <v>13</v>
      </c>
      <c r="H7" s="4" t="s">
        <v>19</v>
      </c>
      <c r="I7" s="4" t="s">
        <v>22</v>
      </c>
      <c r="K7" s="11" t="s">
        <v>32</v>
      </c>
      <c r="L7" s="12" t="s">
        <v>47</v>
      </c>
      <c r="M7" s="12" t="s">
        <v>30</v>
      </c>
      <c r="N7" s="12" t="s">
        <v>31</v>
      </c>
      <c r="O7" s="12" t="s">
        <v>15</v>
      </c>
    </row>
    <row r="8" spans="1:15" ht="15.75" customHeight="1">
      <c r="A8" s="1">
        <v>1</v>
      </c>
      <c r="B8" s="1">
        <v>1</v>
      </c>
      <c r="C8" s="5">
        <f t="shared" ref="C8:C55" si="0">PMT($N$8/12,$D$5*12,$D$3*10000)</f>
        <v>-242627.91142213019</v>
      </c>
      <c r="D8" s="6">
        <f>INT($D$3*10000*$N$8/12)</f>
        <v>91666</v>
      </c>
      <c r="E8" s="6">
        <f t="shared" ref="E8:E262" si="1">-C8-D8</f>
        <v>150961.91142213019</v>
      </c>
      <c r="F8" s="6">
        <f>$D$3*10000-E8</f>
        <v>43849038.088577867</v>
      </c>
      <c r="G8" s="5">
        <f t="shared" ref="G8:G55" si="2">($H$2+$L$8*$H$5)*$M$8</f>
        <v>325740.00000000006</v>
      </c>
      <c r="H8" s="5">
        <f>G8-$H$3+C8-$O$8</f>
        <v>81754.838577869872</v>
      </c>
      <c r="I8" s="5">
        <f>H8</f>
        <v>81754.838577869872</v>
      </c>
      <c r="K8" s="12" t="s">
        <v>23</v>
      </c>
      <c r="L8" s="15">
        <v>0</v>
      </c>
      <c r="M8" s="13">
        <v>1</v>
      </c>
      <c r="N8" s="14">
        <v>2.5000000000000001E-2</v>
      </c>
      <c r="O8" s="15">
        <v>0</v>
      </c>
    </row>
    <row r="9" spans="1:15" ht="15.75" customHeight="1">
      <c r="B9" s="1">
        <v>2</v>
      </c>
      <c r="C9" s="5">
        <f t="shared" si="0"/>
        <v>-242627.91142213019</v>
      </c>
      <c r="D9" s="6">
        <f t="shared" ref="D9:D55" si="3">INT(F8*$N$8/12)</f>
        <v>91352</v>
      </c>
      <c r="E9" s="6">
        <f t="shared" si="1"/>
        <v>151275.91142213019</v>
      </c>
      <c r="F9" s="6">
        <f t="shared" ref="F9:F72" si="4">F8-E9</f>
        <v>43697762.177155733</v>
      </c>
      <c r="G9" s="5">
        <f t="shared" si="2"/>
        <v>325740.00000000006</v>
      </c>
      <c r="H9" s="5">
        <f>G9-$H$3+C9</f>
        <v>81754.838577869872</v>
      </c>
      <c r="I9" s="5">
        <f>SUM($H$8:H9)</f>
        <v>163509.67715573974</v>
      </c>
      <c r="K9" s="12" t="s">
        <v>24</v>
      </c>
      <c r="L9" s="16">
        <v>-5000</v>
      </c>
      <c r="M9" s="13">
        <v>0.95</v>
      </c>
      <c r="N9" s="14">
        <v>0.03</v>
      </c>
      <c r="O9" s="16">
        <v>0</v>
      </c>
    </row>
    <row r="10" spans="1:15" ht="15.75" customHeight="1">
      <c r="B10" s="1">
        <v>3</v>
      </c>
      <c r="C10" s="5">
        <f t="shared" si="0"/>
        <v>-242627.91142213019</v>
      </c>
      <c r="D10" s="6">
        <f t="shared" si="3"/>
        <v>91037</v>
      </c>
      <c r="E10" s="6">
        <f t="shared" si="1"/>
        <v>151590.91142213019</v>
      </c>
      <c r="F10" s="6">
        <f t="shared" si="4"/>
        <v>43546171.2657336</v>
      </c>
      <c r="G10" s="5">
        <f t="shared" si="2"/>
        <v>325740.00000000006</v>
      </c>
      <c r="H10" s="5">
        <f>G10-$H$3+C10</f>
        <v>81754.838577869872</v>
      </c>
      <c r="I10" s="5">
        <f>SUM($H$8:H10)</f>
        <v>245264.51573360962</v>
      </c>
      <c r="K10" s="12" t="s">
        <v>25</v>
      </c>
      <c r="L10" s="16">
        <v>-5000</v>
      </c>
      <c r="M10" s="13">
        <v>0.85</v>
      </c>
      <c r="N10" s="14">
        <v>3.3000000000000002E-2</v>
      </c>
      <c r="O10" s="16">
        <v>0</v>
      </c>
    </row>
    <row r="11" spans="1:15" ht="15.75" customHeight="1">
      <c r="B11" s="1">
        <v>4</v>
      </c>
      <c r="C11" s="5">
        <f t="shared" si="0"/>
        <v>-242627.91142213019</v>
      </c>
      <c r="D11" s="6">
        <f t="shared" si="3"/>
        <v>90721</v>
      </c>
      <c r="E11" s="6">
        <f t="shared" si="1"/>
        <v>151906.91142213019</v>
      </c>
      <c r="F11" s="6">
        <f t="shared" si="4"/>
        <v>43394264.354311466</v>
      </c>
      <c r="G11" s="5">
        <f t="shared" si="2"/>
        <v>325740.00000000006</v>
      </c>
      <c r="H11" s="5">
        <f>G11-$H$3+C11</f>
        <v>81754.838577869872</v>
      </c>
      <c r="I11" s="5">
        <f>SUM($H$8:H11)</f>
        <v>327019.35431147949</v>
      </c>
      <c r="K11" s="12" t="s">
        <v>26</v>
      </c>
      <c r="L11" s="16">
        <v>-1000</v>
      </c>
      <c r="M11" s="13">
        <v>0.8</v>
      </c>
      <c r="N11" s="14">
        <v>3.3000000000000002E-2</v>
      </c>
      <c r="O11" s="16">
        <v>2500000</v>
      </c>
    </row>
    <row r="12" spans="1:15" ht="15.75" customHeight="1">
      <c r="B12" s="1">
        <v>5</v>
      </c>
      <c r="C12" s="5">
        <f t="shared" si="0"/>
        <v>-242627.91142213019</v>
      </c>
      <c r="D12" s="6">
        <f t="shared" si="3"/>
        <v>90404</v>
      </c>
      <c r="E12" s="6">
        <f t="shared" si="1"/>
        <v>152223.91142213019</v>
      </c>
      <c r="F12" s="6">
        <f t="shared" si="4"/>
        <v>43242040.442889333</v>
      </c>
      <c r="G12" s="5">
        <f t="shared" si="2"/>
        <v>325740.00000000006</v>
      </c>
      <c r="H12" s="5">
        <f>G12-$H$3+C12-$H$4</f>
        <v>-243985.16142213019</v>
      </c>
      <c r="I12" s="5">
        <f>SUM($H$8:H12)</f>
        <v>83034.192889349302</v>
      </c>
      <c r="K12" s="12" t="s">
        <v>27</v>
      </c>
      <c r="L12" s="16">
        <v>-1000</v>
      </c>
      <c r="M12" s="13">
        <v>0.7</v>
      </c>
      <c r="N12" s="14">
        <v>3.5000000000000003E-2</v>
      </c>
      <c r="O12" s="15">
        <v>0</v>
      </c>
    </row>
    <row r="13" spans="1:15" ht="15.75" customHeight="1">
      <c r="B13" s="1">
        <v>6</v>
      </c>
      <c r="C13" s="5">
        <f t="shared" si="0"/>
        <v>-242627.91142213019</v>
      </c>
      <c r="D13" s="6">
        <f t="shared" si="3"/>
        <v>90087</v>
      </c>
      <c r="E13" s="6">
        <f t="shared" si="1"/>
        <v>152540.91142213019</v>
      </c>
      <c r="F13" s="6">
        <f t="shared" si="4"/>
        <v>43089499.531467199</v>
      </c>
      <c r="G13" s="5">
        <f t="shared" si="2"/>
        <v>325740.00000000006</v>
      </c>
      <c r="H13" s="5">
        <f t="shared" ref="H13:H23" si="5">G13-$H$3+C13</f>
        <v>81754.838577869872</v>
      </c>
      <c r="I13" s="5">
        <f>SUM($H$8:H13)</f>
        <v>164789.03146721917</v>
      </c>
      <c r="K13" s="12" t="s">
        <v>28</v>
      </c>
      <c r="L13" s="16">
        <v>-5000</v>
      </c>
      <c r="M13" s="13">
        <v>0.7</v>
      </c>
      <c r="N13" s="14">
        <v>3.5000000000000003E-2</v>
      </c>
      <c r="O13" s="15">
        <v>0</v>
      </c>
    </row>
    <row r="14" spans="1:15" ht="15.75" customHeight="1">
      <c r="B14" s="1">
        <v>7</v>
      </c>
      <c r="C14" s="5">
        <f t="shared" si="0"/>
        <v>-242627.91142213019</v>
      </c>
      <c r="D14" s="6">
        <f t="shared" si="3"/>
        <v>89769</v>
      </c>
      <c r="E14" s="6">
        <f t="shared" si="1"/>
        <v>152858.91142213019</v>
      </c>
      <c r="F14" s="6">
        <f t="shared" si="4"/>
        <v>42936640.620045066</v>
      </c>
      <c r="G14" s="5">
        <f t="shared" si="2"/>
        <v>325740.00000000006</v>
      </c>
      <c r="H14" s="5">
        <f t="shared" si="5"/>
        <v>81754.838577869872</v>
      </c>
      <c r="I14" s="5">
        <f>SUM($H$8:H14)</f>
        <v>246543.87004508905</v>
      </c>
      <c r="K14" s="12" t="s">
        <v>29</v>
      </c>
      <c r="L14" s="16">
        <v>-10000</v>
      </c>
      <c r="M14" s="13">
        <v>0.7</v>
      </c>
      <c r="N14" s="14">
        <v>0.04</v>
      </c>
      <c r="O14" s="15">
        <v>0</v>
      </c>
    </row>
    <row r="15" spans="1:15" ht="15.75" customHeight="1">
      <c r="B15" s="1">
        <v>8</v>
      </c>
      <c r="C15" s="5">
        <f t="shared" si="0"/>
        <v>-242627.91142213019</v>
      </c>
      <c r="D15" s="6">
        <f t="shared" si="3"/>
        <v>89451</v>
      </c>
      <c r="E15" s="6">
        <f t="shared" si="1"/>
        <v>153176.91142213019</v>
      </c>
      <c r="F15" s="6">
        <f t="shared" si="4"/>
        <v>42783463.708622932</v>
      </c>
      <c r="G15" s="5">
        <f t="shared" si="2"/>
        <v>325740.00000000006</v>
      </c>
      <c r="H15" s="5">
        <f t="shared" si="5"/>
        <v>81754.838577869872</v>
      </c>
      <c r="I15" s="5">
        <f>SUM($H$8:H15)</f>
        <v>328298.70862295892</v>
      </c>
    </row>
    <row r="16" spans="1:15" ht="15.75" customHeight="1">
      <c r="B16" s="1">
        <v>9</v>
      </c>
      <c r="C16" s="5">
        <f t="shared" si="0"/>
        <v>-242627.91142213019</v>
      </c>
      <c r="D16" s="6">
        <f t="shared" si="3"/>
        <v>89132</v>
      </c>
      <c r="E16" s="6">
        <f t="shared" si="1"/>
        <v>153495.91142213019</v>
      </c>
      <c r="F16" s="6">
        <f t="shared" si="4"/>
        <v>42629967.797200799</v>
      </c>
      <c r="G16" s="5">
        <f t="shared" si="2"/>
        <v>325740.00000000006</v>
      </c>
      <c r="H16" s="5">
        <f t="shared" si="5"/>
        <v>81754.838577869872</v>
      </c>
      <c r="I16" s="5">
        <f>SUM($H$8:H16)</f>
        <v>410053.54720082879</v>
      </c>
    </row>
    <row r="17" spans="1:15" ht="15.75" customHeight="1">
      <c r="B17" s="1">
        <v>10</v>
      </c>
      <c r="C17" s="5">
        <f t="shared" si="0"/>
        <v>-242627.91142213019</v>
      </c>
      <c r="D17" s="6">
        <f t="shared" si="3"/>
        <v>88812</v>
      </c>
      <c r="E17" s="6">
        <f t="shared" si="1"/>
        <v>153815.91142213019</v>
      </c>
      <c r="F17" s="6">
        <f t="shared" si="4"/>
        <v>42476151.885778666</v>
      </c>
      <c r="G17" s="5">
        <f t="shared" si="2"/>
        <v>325740.00000000006</v>
      </c>
      <c r="H17" s="5">
        <f t="shared" si="5"/>
        <v>81754.838577869872</v>
      </c>
      <c r="I17" s="5">
        <f>SUM($H$8:H17)</f>
        <v>491808.38577869866</v>
      </c>
      <c r="K17" s="8" t="s">
        <v>33</v>
      </c>
    </row>
    <row r="18" spans="1:15" ht="15.75" customHeight="1">
      <c r="B18" s="1">
        <v>11</v>
      </c>
      <c r="C18" s="5">
        <f t="shared" si="0"/>
        <v>-242627.91142213019</v>
      </c>
      <c r="D18" s="6">
        <f t="shared" si="3"/>
        <v>88491</v>
      </c>
      <c r="E18" s="6">
        <f t="shared" si="1"/>
        <v>154136.91142213019</v>
      </c>
      <c r="F18" s="6">
        <f t="shared" si="4"/>
        <v>42322014.974356532</v>
      </c>
      <c r="G18" s="5">
        <f t="shared" si="2"/>
        <v>325740.00000000006</v>
      </c>
      <c r="H18" s="5">
        <f t="shared" si="5"/>
        <v>81754.838577869872</v>
      </c>
      <c r="I18" s="5">
        <f>SUM($H$8:H18)</f>
        <v>573563.22435656853</v>
      </c>
      <c r="K18" s="4" t="s">
        <v>38</v>
      </c>
      <c r="L18" s="10">
        <v>1800</v>
      </c>
      <c r="M18" s="4" t="s">
        <v>1</v>
      </c>
    </row>
    <row r="19" spans="1:15" ht="15.75" customHeight="1">
      <c r="B19" s="1">
        <v>12</v>
      </c>
      <c r="C19" s="5">
        <f t="shared" si="0"/>
        <v>-242627.91142213019</v>
      </c>
      <c r="D19" s="6">
        <f t="shared" si="3"/>
        <v>88170</v>
      </c>
      <c r="E19" s="6">
        <f t="shared" si="1"/>
        <v>154457.91142213019</v>
      </c>
      <c r="F19" s="6">
        <f t="shared" si="4"/>
        <v>42167557.062934399</v>
      </c>
      <c r="G19" s="5">
        <f t="shared" si="2"/>
        <v>325740.00000000006</v>
      </c>
      <c r="H19" s="5">
        <f t="shared" si="5"/>
        <v>81754.838577869872</v>
      </c>
      <c r="I19" s="5">
        <f>SUM($H$8:H19)</f>
        <v>655318.06293443847</v>
      </c>
      <c r="K19" s="4" t="s">
        <v>34</v>
      </c>
      <c r="L19" s="4">
        <f>$N$19*12</f>
        <v>240</v>
      </c>
      <c r="M19" s="4" t="s">
        <v>36</v>
      </c>
      <c r="N19" s="9">
        <v>20</v>
      </c>
      <c r="O19" s="4" t="s">
        <v>35</v>
      </c>
    </row>
    <row r="20" spans="1:15" ht="15.75" customHeight="1">
      <c r="A20" s="1">
        <f>A8+1</f>
        <v>2</v>
      </c>
      <c r="B20" s="1">
        <v>13</v>
      </c>
      <c r="C20" s="5">
        <f t="shared" si="0"/>
        <v>-242627.91142213019</v>
      </c>
      <c r="D20" s="6">
        <f t="shared" si="3"/>
        <v>87849</v>
      </c>
      <c r="E20" s="6">
        <f t="shared" si="1"/>
        <v>154778.91142213019</v>
      </c>
      <c r="F20" s="6">
        <f t="shared" si="4"/>
        <v>42012778.151512265</v>
      </c>
      <c r="G20" s="5">
        <f t="shared" si="2"/>
        <v>325740.00000000006</v>
      </c>
      <c r="H20" s="5">
        <f t="shared" si="5"/>
        <v>81754.838577869872</v>
      </c>
      <c r="I20" s="5">
        <f>SUM($H$8:H20)</f>
        <v>737072.90151230828</v>
      </c>
      <c r="K20" s="4" t="s">
        <v>37</v>
      </c>
      <c r="L20" s="5">
        <f>VLOOKUP($L$19,$B$8:$F$380,5,)</f>
        <v>-4175367.2530423654</v>
      </c>
      <c r="M20" s="4" t="s">
        <v>21</v>
      </c>
    </row>
    <row r="21" spans="1:15" ht="15.75" customHeight="1">
      <c r="B21" s="1">
        <v>14</v>
      </c>
      <c r="C21" s="5">
        <f t="shared" si="0"/>
        <v>-242627.91142213019</v>
      </c>
      <c r="D21" s="6">
        <f t="shared" si="3"/>
        <v>87526</v>
      </c>
      <c r="E21" s="6">
        <f t="shared" si="1"/>
        <v>155101.91142213019</v>
      </c>
      <c r="F21" s="6">
        <f t="shared" si="4"/>
        <v>41857676.240090132</v>
      </c>
      <c r="G21" s="5">
        <f t="shared" si="2"/>
        <v>325740.00000000006</v>
      </c>
      <c r="H21" s="5">
        <f t="shared" si="5"/>
        <v>81754.838577869872</v>
      </c>
      <c r="I21" s="5">
        <f>SUM($H$8:H21)</f>
        <v>818827.74009017809</v>
      </c>
    </row>
    <row r="22" spans="1:15" ht="15.75" customHeight="1">
      <c r="B22" s="1">
        <v>15</v>
      </c>
      <c r="C22" s="5">
        <f t="shared" si="0"/>
        <v>-242627.91142213019</v>
      </c>
      <c r="D22" s="6">
        <f t="shared" si="3"/>
        <v>87203</v>
      </c>
      <c r="E22" s="6">
        <f t="shared" si="1"/>
        <v>155424.91142213019</v>
      </c>
      <c r="F22" s="6">
        <f t="shared" si="4"/>
        <v>41702251.328667998</v>
      </c>
      <c r="G22" s="5">
        <f t="shared" si="2"/>
        <v>325740.00000000006</v>
      </c>
      <c r="H22" s="5">
        <f t="shared" si="5"/>
        <v>81754.838577869872</v>
      </c>
      <c r="I22" s="5">
        <f>SUM($H$8:H22)</f>
        <v>900582.57866804791</v>
      </c>
      <c r="K22" s="4" t="s">
        <v>39</v>
      </c>
      <c r="L22" s="3">
        <f>L18*10000-L20</f>
        <v>22175367.253042366</v>
      </c>
      <c r="M22" s="4" t="s">
        <v>21</v>
      </c>
    </row>
    <row r="23" spans="1:15" ht="15.75" customHeight="1">
      <c r="B23" s="1">
        <v>16</v>
      </c>
      <c r="C23" s="5">
        <f t="shared" si="0"/>
        <v>-242627.91142213019</v>
      </c>
      <c r="D23" s="6">
        <f t="shared" si="3"/>
        <v>86879</v>
      </c>
      <c r="E23" s="6">
        <f t="shared" si="1"/>
        <v>155748.91142213019</v>
      </c>
      <c r="F23" s="6">
        <f t="shared" si="4"/>
        <v>41546502.417245865</v>
      </c>
      <c r="G23" s="5">
        <f t="shared" si="2"/>
        <v>325740.00000000006</v>
      </c>
      <c r="H23" s="5">
        <f t="shared" si="5"/>
        <v>81754.838577869872</v>
      </c>
      <c r="I23" s="5">
        <f>SUM($H$8:H23)</f>
        <v>982337.41724591772</v>
      </c>
      <c r="K23" s="4" t="s">
        <v>22</v>
      </c>
      <c r="L23" s="3">
        <f>VLOOKUP($L$19,$B$8:$I$380,8,)</f>
        <v>-3766158.2530422276</v>
      </c>
      <c r="M23" s="4" t="s">
        <v>21</v>
      </c>
    </row>
    <row r="24" spans="1:15" ht="15.75" customHeight="1">
      <c r="B24" s="1">
        <v>17</v>
      </c>
      <c r="C24" s="5">
        <f t="shared" si="0"/>
        <v>-242627.91142213019</v>
      </c>
      <c r="D24" s="6">
        <f t="shared" si="3"/>
        <v>86555</v>
      </c>
      <c r="E24" s="6">
        <f t="shared" si="1"/>
        <v>156072.91142213019</v>
      </c>
      <c r="F24" s="6">
        <f t="shared" si="4"/>
        <v>41390429.505823731</v>
      </c>
      <c r="G24" s="5">
        <f t="shared" si="2"/>
        <v>325740.00000000006</v>
      </c>
      <c r="H24" s="5">
        <f>G24-$H$3+C24-$H$4</f>
        <v>-243985.16142213019</v>
      </c>
      <c r="I24" s="5">
        <f>SUM($H$8:H24)</f>
        <v>738352.25582378753</v>
      </c>
      <c r="K24" s="4" t="s">
        <v>40</v>
      </c>
      <c r="L24" s="2">
        <f>SUM(L22:L23)</f>
        <v>18409209.000000138</v>
      </c>
      <c r="M24" s="4" t="s">
        <v>21</v>
      </c>
    </row>
    <row r="25" spans="1:15" ht="15.75" customHeight="1">
      <c r="B25" s="1">
        <v>18</v>
      </c>
      <c r="C25" s="5">
        <f t="shared" si="0"/>
        <v>-242627.91142213019</v>
      </c>
      <c r="D25" s="6">
        <f t="shared" si="3"/>
        <v>86230</v>
      </c>
      <c r="E25" s="6">
        <f t="shared" si="1"/>
        <v>156397.91142213019</v>
      </c>
      <c r="F25" s="6">
        <f t="shared" si="4"/>
        <v>41234031.594401598</v>
      </c>
      <c r="G25" s="5">
        <f t="shared" si="2"/>
        <v>325740.00000000006</v>
      </c>
      <c r="H25" s="5">
        <f t="shared" ref="H25:H35" si="6">G25-$H$3+C25</f>
        <v>81754.838577869872</v>
      </c>
      <c r="I25" s="5">
        <f>SUM($H$8:H25)</f>
        <v>820107.09440165735</v>
      </c>
    </row>
    <row r="26" spans="1:15" ht="15.75" customHeight="1">
      <c r="B26" s="1">
        <v>19</v>
      </c>
      <c r="C26" s="5">
        <f t="shared" si="0"/>
        <v>-242627.91142213019</v>
      </c>
      <c r="D26" s="6">
        <f t="shared" si="3"/>
        <v>85904</v>
      </c>
      <c r="E26" s="6">
        <f t="shared" si="1"/>
        <v>156723.91142213019</v>
      </c>
      <c r="F26" s="6">
        <f t="shared" si="4"/>
        <v>41077307.682979465</v>
      </c>
      <c r="G26" s="5">
        <f t="shared" si="2"/>
        <v>325740.00000000006</v>
      </c>
      <c r="H26" s="5">
        <f t="shared" si="6"/>
        <v>81754.838577869872</v>
      </c>
      <c r="I26" s="5">
        <f>SUM($H$8:H26)</f>
        <v>901861.93297952716</v>
      </c>
    </row>
    <row r="27" spans="1:15" ht="15.75" customHeight="1">
      <c r="B27" s="1">
        <v>20</v>
      </c>
      <c r="C27" s="5">
        <f t="shared" si="0"/>
        <v>-242627.91142213019</v>
      </c>
      <c r="D27" s="6">
        <f t="shared" si="3"/>
        <v>85577</v>
      </c>
      <c r="E27" s="6">
        <f t="shared" si="1"/>
        <v>157050.91142213019</v>
      </c>
      <c r="F27" s="6">
        <f t="shared" si="4"/>
        <v>40920256.771557331</v>
      </c>
      <c r="G27" s="5">
        <f t="shared" si="2"/>
        <v>325740.00000000006</v>
      </c>
      <c r="H27" s="5">
        <f t="shared" si="6"/>
        <v>81754.838577869872</v>
      </c>
      <c r="I27" s="5">
        <f>SUM($H$8:H27)</f>
        <v>983616.77155739698</v>
      </c>
    </row>
    <row r="28" spans="1:15" ht="15.75" customHeight="1">
      <c r="B28" s="1">
        <v>21</v>
      </c>
      <c r="C28" s="5">
        <f t="shared" si="0"/>
        <v>-242627.91142213019</v>
      </c>
      <c r="D28" s="6">
        <f t="shared" si="3"/>
        <v>85250</v>
      </c>
      <c r="E28" s="6">
        <f t="shared" si="1"/>
        <v>157377.91142213019</v>
      </c>
      <c r="F28" s="6">
        <f t="shared" si="4"/>
        <v>40762878.860135198</v>
      </c>
      <c r="G28" s="5">
        <f t="shared" si="2"/>
        <v>325740.00000000006</v>
      </c>
      <c r="H28" s="5">
        <f t="shared" si="6"/>
        <v>81754.838577869872</v>
      </c>
      <c r="I28" s="5">
        <f>SUM($H$8:H28)</f>
        <v>1065371.6101352668</v>
      </c>
    </row>
    <row r="29" spans="1:15" ht="15.75" customHeight="1">
      <c r="B29" s="1">
        <v>22</v>
      </c>
      <c r="C29" s="5">
        <f t="shared" si="0"/>
        <v>-242627.91142213019</v>
      </c>
      <c r="D29" s="6">
        <f t="shared" si="3"/>
        <v>84922</v>
      </c>
      <c r="E29" s="6">
        <f t="shared" si="1"/>
        <v>157705.91142213019</v>
      </c>
      <c r="F29" s="6">
        <f t="shared" si="4"/>
        <v>40605172.948713064</v>
      </c>
      <c r="G29" s="5">
        <f t="shared" si="2"/>
        <v>325740.00000000006</v>
      </c>
      <c r="H29" s="5">
        <f t="shared" si="6"/>
        <v>81754.838577869872</v>
      </c>
      <c r="I29" s="5">
        <f>SUM($H$8:H29)</f>
        <v>1147126.4487131366</v>
      </c>
    </row>
    <row r="30" spans="1:15" ht="15.75" customHeight="1">
      <c r="B30" s="1">
        <v>23</v>
      </c>
      <c r="C30" s="5">
        <f t="shared" si="0"/>
        <v>-242627.91142213019</v>
      </c>
      <c r="D30" s="6">
        <f t="shared" si="3"/>
        <v>84594</v>
      </c>
      <c r="E30" s="6">
        <f t="shared" si="1"/>
        <v>158033.91142213019</v>
      </c>
      <c r="F30" s="6">
        <f t="shared" si="4"/>
        <v>40447139.037290931</v>
      </c>
      <c r="G30" s="5">
        <f t="shared" si="2"/>
        <v>325740.00000000006</v>
      </c>
      <c r="H30" s="5">
        <f t="shared" si="6"/>
        <v>81754.838577869872</v>
      </c>
      <c r="I30" s="5">
        <f>SUM($H$8:H30)</f>
        <v>1228881.2872910064</v>
      </c>
    </row>
    <row r="31" spans="1:15" ht="15.75" customHeight="1">
      <c r="B31" s="1">
        <v>24</v>
      </c>
      <c r="C31" s="5">
        <f t="shared" si="0"/>
        <v>-242627.91142213019</v>
      </c>
      <c r="D31" s="6">
        <f t="shared" si="3"/>
        <v>84264</v>
      </c>
      <c r="E31" s="6">
        <f t="shared" si="1"/>
        <v>158363.91142213019</v>
      </c>
      <c r="F31" s="6">
        <f t="shared" si="4"/>
        <v>40288775.125868797</v>
      </c>
      <c r="G31" s="5">
        <f t="shared" si="2"/>
        <v>325740.00000000006</v>
      </c>
      <c r="H31" s="5">
        <f t="shared" si="6"/>
        <v>81754.838577869872</v>
      </c>
      <c r="I31" s="5">
        <f>SUM($H$8:H31)</f>
        <v>1310636.1258688762</v>
      </c>
    </row>
    <row r="32" spans="1:15" ht="15.75" customHeight="1">
      <c r="A32" s="1">
        <f>A20+1</f>
        <v>3</v>
      </c>
      <c r="B32" s="1">
        <v>25</v>
      </c>
      <c r="C32" s="5">
        <f t="shared" si="0"/>
        <v>-242627.91142213019</v>
      </c>
      <c r="D32" s="6">
        <f t="shared" si="3"/>
        <v>83934</v>
      </c>
      <c r="E32" s="6">
        <f t="shared" si="1"/>
        <v>158693.91142213019</v>
      </c>
      <c r="F32" s="6">
        <f t="shared" si="4"/>
        <v>40130081.214446664</v>
      </c>
      <c r="G32" s="5">
        <f t="shared" si="2"/>
        <v>325740.00000000006</v>
      </c>
      <c r="H32" s="5">
        <f t="shared" si="6"/>
        <v>81754.838577869872</v>
      </c>
      <c r="I32" s="5">
        <f>SUM($H$8:H32)</f>
        <v>1392390.964446746</v>
      </c>
    </row>
    <row r="33" spans="1:9" ht="15.75" customHeight="1">
      <c r="B33" s="1">
        <v>26</v>
      </c>
      <c r="C33" s="5">
        <f t="shared" si="0"/>
        <v>-242627.91142213019</v>
      </c>
      <c r="D33" s="6">
        <f t="shared" si="3"/>
        <v>83604</v>
      </c>
      <c r="E33" s="6">
        <f t="shared" si="1"/>
        <v>159023.91142213019</v>
      </c>
      <c r="F33" s="6">
        <f t="shared" si="4"/>
        <v>39971057.30302453</v>
      </c>
      <c r="G33" s="5">
        <f t="shared" si="2"/>
        <v>325740.00000000006</v>
      </c>
      <c r="H33" s="5">
        <f t="shared" si="6"/>
        <v>81754.838577869872</v>
      </c>
      <c r="I33" s="5">
        <f>SUM($H$8:H33)</f>
        <v>1474145.8030246159</v>
      </c>
    </row>
    <row r="34" spans="1:9" ht="15.75" customHeight="1">
      <c r="B34" s="1">
        <v>27</v>
      </c>
      <c r="C34" s="5">
        <f t="shared" si="0"/>
        <v>-242627.91142213019</v>
      </c>
      <c r="D34" s="6">
        <f t="shared" si="3"/>
        <v>83273</v>
      </c>
      <c r="E34" s="6">
        <f t="shared" si="1"/>
        <v>159354.91142213019</v>
      </c>
      <c r="F34" s="6">
        <f t="shared" si="4"/>
        <v>39811702.391602397</v>
      </c>
      <c r="G34" s="5">
        <f t="shared" si="2"/>
        <v>325740.00000000006</v>
      </c>
      <c r="H34" s="5">
        <f t="shared" si="6"/>
        <v>81754.838577869872</v>
      </c>
      <c r="I34" s="5">
        <f>SUM($H$8:H34)</f>
        <v>1555900.6416024857</v>
      </c>
    </row>
    <row r="35" spans="1:9" ht="15.75" customHeight="1">
      <c r="B35" s="1">
        <v>28</v>
      </c>
      <c r="C35" s="5">
        <f t="shared" si="0"/>
        <v>-242627.91142213019</v>
      </c>
      <c r="D35" s="6">
        <f t="shared" si="3"/>
        <v>82941</v>
      </c>
      <c r="E35" s="6">
        <f t="shared" si="1"/>
        <v>159686.91142213019</v>
      </c>
      <c r="F35" s="6">
        <f t="shared" si="4"/>
        <v>39652015.480180264</v>
      </c>
      <c r="G35" s="5">
        <f t="shared" si="2"/>
        <v>325740.00000000006</v>
      </c>
      <c r="H35" s="5">
        <f t="shared" si="6"/>
        <v>81754.838577869872</v>
      </c>
      <c r="I35" s="5">
        <f>SUM($H$8:H35)</f>
        <v>1637655.4801803555</v>
      </c>
    </row>
    <row r="36" spans="1:9" ht="15.75" customHeight="1">
      <c r="B36" s="1">
        <v>29</v>
      </c>
      <c r="C36" s="5">
        <f t="shared" si="0"/>
        <v>-242627.91142213019</v>
      </c>
      <c r="D36" s="6">
        <f t="shared" si="3"/>
        <v>82608</v>
      </c>
      <c r="E36" s="6">
        <f t="shared" si="1"/>
        <v>160019.91142213019</v>
      </c>
      <c r="F36" s="6">
        <f t="shared" si="4"/>
        <v>39491995.56875813</v>
      </c>
      <c r="G36" s="5">
        <f t="shared" si="2"/>
        <v>325740.00000000006</v>
      </c>
      <c r="H36" s="5">
        <f>G36-$H$3+C36-$H$4</f>
        <v>-243985.16142213019</v>
      </c>
      <c r="I36" s="5">
        <f>SUM($H$8:H36)</f>
        <v>1393670.3187582253</v>
      </c>
    </row>
    <row r="37" spans="1:9" ht="15.75" customHeight="1">
      <c r="B37" s="1">
        <v>30</v>
      </c>
      <c r="C37" s="5">
        <f t="shared" si="0"/>
        <v>-242627.91142213019</v>
      </c>
      <c r="D37" s="6">
        <f t="shared" si="3"/>
        <v>82274</v>
      </c>
      <c r="E37" s="6">
        <f t="shared" si="1"/>
        <v>160353.91142213019</v>
      </c>
      <c r="F37" s="6">
        <f t="shared" si="4"/>
        <v>39331641.657335997</v>
      </c>
      <c r="G37" s="5">
        <f t="shared" si="2"/>
        <v>325740.00000000006</v>
      </c>
      <c r="H37" s="5">
        <f t="shared" ref="H37:H47" si="7">G37-$H$3+C37</f>
        <v>81754.838577869872</v>
      </c>
      <c r="I37" s="5">
        <f>SUM($H$8:H37)</f>
        <v>1475425.1573360951</v>
      </c>
    </row>
    <row r="38" spans="1:9" ht="15.75" customHeight="1">
      <c r="B38" s="1">
        <v>31</v>
      </c>
      <c r="C38" s="5">
        <f t="shared" si="0"/>
        <v>-242627.91142213019</v>
      </c>
      <c r="D38" s="6">
        <f t="shared" si="3"/>
        <v>81940</v>
      </c>
      <c r="E38" s="6">
        <f t="shared" si="1"/>
        <v>160687.91142213019</v>
      </c>
      <c r="F38" s="6">
        <f t="shared" si="4"/>
        <v>39170953.745913863</v>
      </c>
      <c r="G38" s="5">
        <f t="shared" si="2"/>
        <v>325740.00000000006</v>
      </c>
      <c r="H38" s="5">
        <f t="shared" si="7"/>
        <v>81754.838577869872</v>
      </c>
      <c r="I38" s="5">
        <f>SUM($H$8:H38)</f>
        <v>1557179.9959139649</v>
      </c>
    </row>
    <row r="39" spans="1:9" ht="15.75" customHeight="1">
      <c r="B39" s="1">
        <v>32</v>
      </c>
      <c r="C39" s="5">
        <f t="shared" si="0"/>
        <v>-242627.91142213019</v>
      </c>
      <c r="D39" s="6">
        <f t="shared" si="3"/>
        <v>81606</v>
      </c>
      <c r="E39" s="6">
        <f t="shared" si="1"/>
        <v>161021.91142213019</v>
      </c>
      <c r="F39" s="6">
        <f t="shared" si="4"/>
        <v>39009931.83449173</v>
      </c>
      <c r="G39" s="5">
        <f t="shared" si="2"/>
        <v>325740.00000000006</v>
      </c>
      <c r="H39" s="5">
        <f t="shared" si="7"/>
        <v>81754.838577869872</v>
      </c>
      <c r="I39" s="5">
        <f>SUM($H$8:H39)</f>
        <v>1638934.8344918347</v>
      </c>
    </row>
    <row r="40" spans="1:9" ht="15.75" customHeight="1">
      <c r="B40" s="1">
        <v>33</v>
      </c>
      <c r="C40" s="5">
        <f t="shared" si="0"/>
        <v>-242627.91142213019</v>
      </c>
      <c r="D40" s="6">
        <f t="shared" si="3"/>
        <v>81270</v>
      </c>
      <c r="E40" s="6">
        <f t="shared" si="1"/>
        <v>161357.91142213019</v>
      </c>
      <c r="F40" s="6">
        <f t="shared" si="4"/>
        <v>38848573.923069596</v>
      </c>
      <c r="G40" s="5">
        <f t="shared" si="2"/>
        <v>325740.00000000006</v>
      </c>
      <c r="H40" s="5">
        <f t="shared" si="7"/>
        <v>81754.838577869872</v>
      </c>
      <c r="I40" s="5">
        <f>SUM($H$8:H40)</f>
        <v>1720689.6730697046</v>
      </c>
    </row>
    <row r="41" spans="1:9" ht="15.75" customHeight="1">
      <c r="B41" s="1">
        <v>34</v>
      </c>
      <c r="C41" s="5">
        <f t="shared" si="0"/>
        <v>-242627.91142213019</v>
      </c>
      <c r="D41" s="6">
        <f t="shared" si="3"/>
        <v>80934</v>
      </c>
      <c r="E41" s="6">
        <f t="shared" si="1"/>
        <v>161693.91142213019</v>
      </c>
      <c r="F41" s="6">
        <f t="shared" si="4"/>
        <v>38686880.011647463</v>
      </c>
      <c r="G41" s="5">
        <f t="shared" si="2"/>
        <v>325740.00000000006</v>
      </c>
      <c r="H41" s="5">
        <f t="shared" si="7"/>
        <v>81754.838577869872</v>
      </c>
      <c r="I41" s="5">
        <f>SUM($H$8:H41)</f>
        <v>1802444.5116475744</v>
      </c>
    </row>
    <row r="42" spans="1:9" ht="15.75" customHeight="1">
      <c r="B42" s="1">
        <v>35</v>
      </c>
      <c r="C42" s="5">
        <f t="shared" si="0"/>
        <v>-242627.91142213019</v>
      </c>
      <c r="D42" s="6">
        <f t="shared" si="3"/>
        <v>80597</v>
      </c>
      <c r="E42" s="6">
        <f t="shared" si="1"/>
        <v>162030.91142213019</v>
      </c>
      <c r="F42" s="6">
        <f t="shared" si="4"/>
        <v>38524849.100225329</v>
      </c>
      <c r="G42" s="5">
        <f t="shared" si="2"/>
        <v>325740.00000000006</v>
      </c>
      <c r="H42" s="5">
        <f t="shared" si="7"/>
        <v>81754.838577869872</v>
      </c>
      <c r="I42" s="5">
        <f>SUM($H$8:H42)</f>
        <v>1884199.3502254442</v>
      </c>
    </row>
    <row r="43" spans="1:9" ht="15.75" customHeight="1">
      <c r="B43" s="1">
        <v>36</v>
      </c>
      <c r="C43" s="5">
        <f t="shared" si="0"/>
        <v>-242627.91142213019</v>
      </c>
      <c r="D43" s="6">
        <f t="shared" si="3"/>
        <v>80260</v>
      </c>
      <c r="E43" s="6">
        <f t="shared" si="1"/>
        <v>162367.91142213019</v>
      </c>
      <c r="F43" s="6">
        <f t="shared" si="4"/>
        <v>38362481.188803196</v>
      </c>
      <c r="G43" s="5">
        <f t="shared" si="2"/>
        <v>325740.00000000006</v>
      </c>
      <c r="H43" s="5">
        <f t="shared" si="7"/>
        <v>81754.838577869872</v>
      </c>
      <c r="I43" s="5">
        <f>SUM($H$8:H43)</f>
        <v>1965954.188803314</v>
      </c>
    </row>
    <row r="44" spans="1:9" ht="15.75" customHeight="1">
      <c r="A44" s="1">
        <f>A32+1</f>
        <v>4</v>
      </c>
      <c r="B44" s="1">
        <v>37</v>
      </c>
      <c r="C44" s="5">
        <f t="shared" si="0"/>
        <v>-242627.91142213019</v>
      </c>
      <c r="D44" s="6">
        <f t="shared" si="3"/>
        <v>79921</v>
      </c>
      <c r="E44" s="6">
        <f t="shared" si="1"/>
        <v>162706.91142213019</v>
      </c>
      <c r="F44" s="6">
        <f t="shared" si="4"/>
        <v>38199774.277381063</v>
      </c>
      <c r="G44" s="5">
        <f t="shared" si="2"/>
        <v>325740.00000000006</v>
      </c>
      <c r="H44" s="5">
        <f t="shared" si="7"/>
        <v>81754.838577869872</v>
      </c>
      <c r="I44" s="5">
        <f>SUM($H$8:H44)</f>
        <v>2047709.0273811838</v>
      </c>
    </row>
    <row r="45" spans="1:9" ht="15.75" customHeight="1">
      <c r="B45" s="1">
        <v>38</v>
      </c>
      <c r="C45" s="5">
        <f t="shared" si="0"/>
        <v>-242627.91142213019</v>
      </c>
      <c r="D45" s="6">
        <f t="shared" si="3"/>
        <v>79582</v>
      </c>
      <c r="E45" s="6">
        <f t="shared" si="1"/>
        <v>163045.91142213019</v>
      </c>
      <c r="F45" s="6">
        <f t="shared" si="4"/>
        <v>38036728.365958929</v>
      </c>
      <c r="G45" s="5">
        <f t="shared" si="2"/>
        <v>325740.00000000006</v>
      </c>
      <c r="H45" s="5">
        <f t="shared" si="7"/>
        <v>81754.838577869872</v>
      </c>
      <c r="I45" s="5">
        <f>SUM($H$8:H45)</f>
        <v>2129463.8659590539</v>
      </c>
    </row>
    <row r="46" spans="1:9" ht="15.75" customHeight="1">
      <c r="B46" s="1">
        <v>39</v>
      </c>
      <c r="C46" s="5">
        <f t="shared" si="0"/>
        <v>-242627.91142213019</v>
      </c>
      <c r="D46" s="6">
        <f t="shared" si="3"/>
        <v>79243</v>
      </c>
      <c r="E46" s="6">
        <f t="shared" si="1"/>
        <v>163384.91142213019</v>
      </c>
      <c r="F46" s="6">
        <f t="shared" si="4"/>
        <v>37873343.454536796</v>
      </c>
      <c r="G46" s="5">
        <f t="shared" si="2"/>
        <v>325740.00000000006</v>
      </c>
      <c r="H46" s="5">
        <f t="shared" si="7"/>
        <v>81754.838577869872</v>
      </c>
      <c r="I46" s="5">
        <f>SUM($H$8:H46)</f>
        <v>2211218.7045369237</v>
      </c>
    </row>
    <row r="47" spans="1:9" ht="15.75" customHeight="1">
      <c r="B47" s="1">
        <v>40</v>
      </c>
      <c r="C47" s="5">
        <f t="shared" si="0"/>
        <v>-242627.91142213019</v>
      </c>
      <c r="D47" s="6">
        <f t="shared" si="3"/>
        <v>78902</v>
      </c>
      <c r="E47" s="6">
        <f t="shared" si="1"/>
        <v>163725.91142213019</v>
      </c>
      <c r="F47" s="6">
        <f t="shared" si="4"/>
        <v>37709617.543114662</v>
      </c>
      <c r="G47" s="5">
        <f t="shared" si="2"/>
        <v>325740.00000000006</v>
      </c>
      <c r="H47" s="5">
        <f t="shared" si="7"/>
        <v>81754.838577869872</v>
      </c>
      <c r="I47" s="5">
        <f>SUM($H$8:H47)</f>
        <v>2292973.5431147935</v>
      </c>
    </row>
    <row r="48" spans="1:9" ht="15.75" customHeight="1">
      <c r="B48" s="1">
        <v>41</v>
      </c>
      <c r="C48" s="5">
        <f t="shared" si="0"/>
        <v>-242627.91142213019</v>
      </c>
      <c r="D48" s="6">
        <f t="shared" si="3"/>
        <v>78561</v>
      </c>
      <c r="E48" s="6">
        <f t="shared" si="1"/>
        <v>164066.91142213019</v>
      </c>
      <c r="F48" s="6">
        <f t="shared" si="4"/>
        <v>37545550.631692529</v>
      </c>
      <c r="G48" s="5">
        <f t="shared" si="2"/>
        <v>325740.00000000006</v>
      </c>
      <c r="H48" s="5">
        <f>G48-$H$3+C48-$H$4</f>
        <v>-243985.16142213019</v>
      </c>
      <c r="I48" s="5">
        <f>SUM($H$8:H48)</f>
        <v>2048988.3816926633</v>
      </c>
    </row>
    <row r="49" spans="1:9" ht="15.75" customHeight="1">
      <c r="B49" s="1">
        <v>42</v>
      </c>
      <c r="C49" s="5">
        <f t="shared" si="0"/>
        <v>-242627.91142213019</v>
      </c>
      <c r="D49" s="6">
        <f t="shared" si="3"/>
        <v>78219</v>
      </c>
      <c r="E49" s="6">
        <f t="shared" si="1"/>
        <v>164408.91142213019</v>
      </c>
      <c r="F49" s="6">
        <f t="shared" si="4"/>
        <v>37381141.720270395</v>
      </c>
      <c r="G49" s="5">
        <f t="shared" si="2"/>
        <v>325740.00000000006</v>
      </c>
      <c r="H49" s="5">
        <f t="shared" ref="H49:H55" si="8">G49-$H$3+C49</f>
        <v>81754.838577869872</v>
      </c>
      <c r="I49" s="5">
        <f>SUM($H$8:H49)</f>
        <v>2130743.2202705331</v>
      </c>
    </row>
    <row r="50" spans="1:9" ht="15.75" customHeight="1">
      <c r="B50" s="1">
        <v>43</v>
      </c>
      <c r="C50" s="5">
        <f t="shared" si="0"/>
        <v>-242627.91142213019</v>
      </c>
      <c r="D50" s="6">
        <f t="shared" si="3"/>
        <v>77877</v>
      </c>
      <c r="E50" s="6">
        <f t="shared" si="1"/>
        <v>164750.91142213019</v>
      </c>
      <c r="F50" s="6">
        <f t="shared" si="4"/>
        <v>37216390.808848262</v>
      </c>
      <c r="G50" s="5">
        <f t="shared" si="2"/>
        <v>325740.00000000006</v>
      </c>
      <c r="H50" s="5">
        <f t="shared" si="8"/>
        <v>81754.838577869872</v>
      </c>
      <c r="I50" s="5">
        <f>SUM($H$8:H50)</f>
        <v>2212498.0588484029</v>
      </c>
    </row>
    <row r="51" spans="1:9" ht="15.75" customHeight="1">
      <c r="B51" s="1">
        <v>44</v>
      </c>
      <c r="C51" s="5">
        <f t="shared" si="0"/>
        <v>-242627.91142213019</v>
      </c>
      <c r="D51" s="6">
        <f t="shared" si="3"/>
        <v>77534</v>
      </c>
      <c r="E51" s="6">
        <f t="shared" si="1"/>
        <v>165093.91142213019</v>
      </c>
      <c r="F51" s="6">
        <f t="shared" si="4"/>
        <v>37051296.897426128</v>
      </c>
      <c r="G51" s="5">
        <f t="shared" si="2"/>
        <v>325740.00000000006</v>
      </c>
      <c r="H51" s="5">
        <f t="shared" si="8"/>
        <v>81754.838577869872</v>
      </c>
      <c r="I51" s="5">
        <f>SUM($H$8:H51)</f>
        <v>2294252.8974262727</v>
      </c>
    </row>
    <row r="52" spans="1:9" ht="15.75" customHeight="1">
      <c r="B52" s="1">
        <v>45</v>
      </c>
      <c r="C52" s="5">
        <f t="shared" si="0"/>
        <v>-242627.91142213019</v>
      </c>
      <c r="D52" s="6">
        <f t="shared" si="3"/>
        <v>77190</v>
      </c>
      <c r="E52" s="6">
        <f t="shared" si="1"/>
        <v>165437.91142213019</v>
      </c>
      <c r="F52" s="6">
        <f t="shared" si="4"/>
        <v>36885858.986003995</v>
      </c>
      <c r="G52" s="5">
        <f t="shared" si="2"/>
        <v>325740.00000000006</v>
      </c>
      <c r="H52" s="5">
        <f t="shared" si="8"/>
        <v>81754.838577869872</v>
      </c>
      <c r="I52" s="5">
        <f>SUM($H$8:H52)</f>
        <v>2376007.7360041426</v>
      </c>
    </row>
    <row r="53" spans="1:9" ht="15.75" customHeight="1">
      <c r="B53" s="1">
        <v>46</v>
      </c>
      <c r="C53" s="5">
        <f t="shared" si="0"/>
        <v>-242627.91142213019</v>
      </c>
      <c r="D53" s="6">
        <f t="shared" si="3"/>
        <v>76845</v>
      </c>
      <c r="E53" s="6">
        <f t="shared" si="1"/>
        <v>165782.91142213019</v>
      </c>
      <c r="F53" s="6">
        <f t="shared" si="4"/>
        <v>36720076.074581861</v>
      </c>
      <c r="G53" s="5">
        <f t="shared" si="2"/>
        <v>325740.00000000006</v>
      </c>
      <c r="H53" s="5">
        <f t="shared" si="8"/>
        <v>81754.838577869872</v>
      </c>
      <c r="I53" s="5">
        <f>SUM($H$8:H53)</f>
        <v>2457762.5745820124</v>
      </c>
    </row>
    <row r="54" spans="1:9" ht="15.75" customHeight="1">
      <c r="B54" s="1">
        <v>47</v>
      </c>
      <c r="C54" s="5">
        <f t="shared" si="0"/>
        <v>-242627.91142213019</v>
      </c>
      <c r="D54" s="6">
        <f t="shared" si="3"/>
        <v>76500</v>
      </c>
      <c r="E54" s="6">
        <f t="shared" si="1"/>
        <v>166127.91142213019</v>
      </c>
      <c r="F54" s="6">
        <f t="shared" si="4"/>
        <v>36553948.163159728</v>
      </c>
      <c r="G54" s="5">
        <f t="shared" si="2"/>
        <v>325740.00000000006</v>
      </c>
      <c r="H54" s="5">
        <f t="shared" si="8"/>
        <v>81754.838577869872</v>
      </c>
      <c r="I54" s="5">
        <f>SUM($H$8:H54)</f>
        <v>2539517.4131598822</v>
      </c>
    </row>
    <row r="55" spans="1:9" ht="15.75" customHeight="1">
      <c r="B55" s="1">
        <v>48</v>
      </c>
      <c r="C55" s="5">
        <f t="shared" si="0"/>
        <v>-242627.91142213019</v>
      </c>
      <c r="D55" s="6">
        <f t="shared" si="3"/>
        <v>76154</v>
      </c>
      <c r="E55" s="6">
        <f t="shared" si="1"/>
        <v>166473.91142213019</v>
      </c>
      <c r="F55" s="6">
        <f t="shared" si="4"/>
        <v>36387474.251737595</v>
      </c>
      <c r="G55" s="5">
        <f t="shared" si="2"/>
        <v>325740.00000000006</v>
      </c>
      <c r="H55" s="5">
        <f t="shared" si="8"/>
        <v>81754.838577869872</v>
      </c>
      <c r="I55" s="5">
        <f>SUM($H$8:H55)</f>
        <v>2621272.251737752</v>
      </c>
    </row>
    <row r="56" spans="1:9" ht="15.75" customHeight="1">
      <c r="A56" s="1">
        <f>A44+1</f>
        <v>5</v>
      </c>
      <c r="B56" s="1">
        <v>49</v>
      </c>
      <c r="C56" s="5">
        <f t="shared" ref="C56:C87" si="9">PMT($N$9/12,$D$5*12,$D$3*10000)</f>
        <v>-253414.09161506352</v>
      </c>
      <c r="D56" s="6">
        <f t="shared" ref="D56:D87" si="10">INT(F55*$N$9/12)</f>
        <v>90968</v>
      </c>
      <c r="E56" s="6">
        <f t="shared" si="1"/>
        <v>162446.09161506352</v>
      </c>
      <c r="F56" s="6">
        <f t="shared" si="4"/>
        <v>36225028.160122529</v>
      </c>
      <c r="G56" s="5">
        <f t="shared" ref="G56:G87" si="11">($H$2+$L$9*$H$5)*$M$9</f>
        <v>290453.00000000006</v>
      </c>
      <c r="H56" s="5">
        <f>G56-$H$3+C56-$O$9</f>
        <v>35681.658384936542</v>
      </c>
      <c r="I56" s="5">
        <f>SUM($H$8:H56)</f>
        <v>2656953.9101226884</v>
      </c>
    </row>
    <row r="57" spans="1:9" ht="15.75" customHeight="1">
      <c r="B57" s="1">
        <v>50</v>
      </c>
      <c r="C57" s="5">
        <f t="shared" si="9"/>
        <v>-253414.09161506352</v>
      </c>
      <c r="D57" s="6">
        <f t="shared" si="10"/>
        <v>90562</v>
      </c>
      <c r="E57" s="6">
        <f t="shared" si="1"/>
        <v>162852.09161506352</v>
      </c>
      <c r="F57" s="6">
        <f t="shared" si="4"/>
        <v>36062176.068507463</v>
      </c>
      <c r="G57" s="5">
        <f t="shared" si="11"/>
        <v>290453.00000000006</v>
      </c>
      <c r="H57" s="5">
        <f>G57-$H$3+C57</f>
        <v>35681.658384936542</v>
      </c>
      <c r="I57" s="5">
        <f>SUM($H$8:H57)</f>
        <v>2692635.5685076248</v>
      </c>
    </row>
    <row r="58" spans="1:9" ht="15.75" customHeight="1">
      <c r="B58" s="1">
        <v>51</v>
      </c>
      <c r="C58" s="5">
        <f t="shared" si="9"/>
        <v>-253414.09161506352</v>
      </c>
      <c r="D58" s="6">
        <f t="shared" si="10"/>
        <v>90155</v>
      </c>
      <c r="E58" s="6">
        <f t="shared" si="1"/>
        <v>163259.09161506352</v>
      </c>
      <c r="F58" s="6">
        <f t="shared" si="4"/>
        <v>35898916.976892397</v>
      </c>
      <c r="G58" s="5">
        <f t="shared" si="11"/>
        <v>290453.00000000006</v>
      </c>
      <c r="H58" s="5">
        <f>G58-$H$3+C58</f>
        <v>35681.658384936542</v>
      </c>
      <c r="I58" s="5">
        <f>SUM($H$8:H58)</f>
        <v>2728317.2268925612</v>
      </c>
    </row>
    <row r="59" spans="1:9" ht="15.75" customHeight="1">
      <c r="B59" s="1">
        <v>52</v>
      </c>
      <c r="C59" s="5">
        <f t="shared" si="9"/>
        <v>-253414.09161506352</v>
      </c>
      <c r="D59" s="6">
        <f t="shared" si="10"/>
        <v>89747</v>
      </c>
      <c r="E59" s="6">
        <f t="shared" si="1"/>
        <v>163667.09161506352</v>
      </c>
      <c r="F59" s="6">
        <f t="shared" si="4"/>
        <v>35735249.885277331</v>
      </c>
      <c r="G59" s="5">
        <f t="shared" si="11"/>
        <v>290453.00000000006</v>
      </c>
      <c r="H59" s="5">
        <f>G59-$H$3+C59</f>
        <v>35681.658384936542</v>
      </c>
      <c r="I59" s="5">
        <f>SUM($H$8:H59)</f>
        <v>2763998.8852774976</v>
      </c>
    </row>
    <row r="60" spans="1:9" ht="15.75" customHeight="1">
      <c r="B60" s="1">
        <v>53</v>
      </c>
      <c r="C60" s="5">
        <f t="shared" si="9"/>
        <v>-253414.09161506352</v>
      </c>
      <c r="D60" s="6">
        <f t="shared" si="10"/>
        <v>89338</v>
      </c>
      <c r="E60" s="6">
        <f t="shared" si="1"/>
        <v>164076.09161506352</v>
      </c>
      <c r="F60" s="6">
        <f t="shared" si="4"/>
        <v>35571173.793662265</v>
      </c>
      <c r="G60" s="5">
        <f t="shared" si="11"/>
        <v>290453.00000000006</v>
      </c>
      <c r="H60" s="5">
        <f>G60-$H$3+C60-$H$4</f>
        <v>-290058.34161506349</v>
      </c>
      <c r="I60" s="5">
        <f>SUM($H$8:H60)</f>
        <v>2473940.543662434</v>
      </c>
    </row>
    <row r="61" spans="1:9" ht="15.75" customHeight="1">
      <c r="B61" s="1">
        <v>54</v>
      </c>
      <c r="C61" s="5">
        <f t="shared" si="9"/>
        <v>-253414.09161506352</v>
      </c>
      <c r="D61" s="6">
        <f t="shared" si="10"/>
        <v>88927</v>
      </c>
      <c r="E61" s="6">
        <f t="shared" si="1"/>
        <v>164487.09161506352</v>
      </c>
      <c r="F61" s="6">
        <f t="shared" si="4"/>
        <v>35406686.702047199</v>
      </c>
      <c r="G61" s="5">
        <f t="shared" si="11"/>
        <v>290453.00000000006</v>
      </c>
      <c r="H61" s="5">
        <f t="shared" ref="H61:H71" si="12">G61-$H$3+C61</f>
        <v>35681.658384936542</v>
      </c>
      <c r="I61" s="5">
        <f>SUM($H$8:H61)</f>
        <v>2509622.2020473704</v>
      </c>
    </row>
    <row r="62" spans="1:9" ht="15.75" customHeight="1">
      <c r="B62" s="1">
        <v>55</v>
      </c>
      <c r="C62" s="5">
        <f t="shared" si="9"/>
        <v>-253414.09161506352</v>
      </c>
      <c r="D62" s="6">
        <f t="shared" si="10"/>
        <v>88516</v>
      </c>
      <c r="E62" s="6">
        <f t="shared" si="1"/>
        <v>164898.09161506352</v>
      </c>
      <c r="F62" s="6">
        <f t="shared" si="4"/>
        <v>35241788.610432133</v>
      </c>
      <c r="G62" s="5">
        <f t="shared" si="11"/>
        <v>290453.00000000006</v>
      </c>
      <c r="H62" s="5">
        <f t="shared" si="12"/>
        <v>35681.658384936542</v>
      </c>
      <c r="I62" s="5">
        <f>SUM($H$8:H62)</f>
        <v>2545303.8604323068</v>
      </c>
    </row>
    <row r="63" spans="1:9" ht="15.75" customHeight="1">
      <c r="B63" s="1">
        <v>56</v>
      </c>
      <c r="C63" s="5">
        <f t="shared" si="9"/>
        <v>-253414.09161506352</v>
      </c>
      <c r="D63" s="6">
        <f t="shared" si="10"/>
        <v>88104</v>
      </c>
      <c r="E63" s="6">
        <f t="shared" si="1"/>
        <v>165310.09161506352</v>
      </c>
      <c r="F63" s="6">
        <f t="shared" si="4"/>
        <v>35076478.518817067</v>
      </c>
      <c r="G63" s="5">
        <f t="shared" si="11"/>
        <v>290453.00000000006</v>
      </c>
      <c r="H63" s="5">
        <f t="shared" si="12"/>
        <v>35681.658384936542</v>
      </c>
      <c r="I63" s="5">
        <f>SUM($H$8:H63)</f>
        <v>2580985.5188172432</v>
      </c>
    </row>
    <row r="64" spans="1:9" ht="15.75" customHeight="1">
      <c r="B64" s="1">
        <v>57</v>
      </c>
      <c r="C64" s="5">
        <f t="shared" si="9"/>
        <v>-253414.09161506352</v>
      </c>
      <c r="D64" s="6">
        <f t="shared" si="10"/>
        <v>87691</v>
      </c>
      <c r="E64" s="6">
        <f t="shared" si="1"/>
        <v>165723.09161506352</v>
      </c>
      <c r="F64" s="6">
        <f t="shared" si="4"/>
        <v>34910755.427202001</v>
      </c>
      <c r="G64" s="5">
        <f t="shared" si="11"/>
        <v>290453.00000000006</v>
      </c>
      <c r="H64" s="5">
        <f t="shared" si="12"/>
        <v>35681.658384936542</v>
      </c>
      <c r="I64" s="5">
        <f>SUM($H$8:H64)</f>
        <v>2616667.1772021796</v>
      </c>
    </row>
    <row r="65" spans="1:9" ht="15.75" customHeight="1">
      <c r="B65" s="1">
        <v>58</v>
      </c>
      <c r="C65" s="5">
        <f t="shared" si="9"/>
        <v>-253414.09161506352</v>
      </c>
      <c r="D65" s="6">
        <f t="shared" si="10"/>
        <v>87276</v>
      </c>
      <c r="E65" s="6">
        <f t="shared" si="1"/>
        <v>166138.09161506352</v>
      </c>
      <c r="F65" s="6">
        <f t="shared" si="4"/>
        <v>34744617.335586935</v>
      </c>
      <c r="G65" s="5">
        <f t="shared" si="11"/>
        <v>290453.00000000006</v>
      </c>
      <c r="H65" s="5">
        <f t="shared" si="12"/>
        <v>35681.658384936542</v>
      </c>
      <c r="I65" s="5">
        <f>SUM($H$8:H65)</f>
        <v>2652348.835587116</v>
      </c>
    </row>
    <row r="66" spans="1:9" ht="15.75" customHeight="1">
      <c r="B66" s="1">
        <v>59</v>
      </c>
      <c r="C66" s="5">
        <f t="shared" si="9"/>
        <v>-253414.09161506352</v>
      </c>
      <c r="D66" s="6">
        <f t="shared" si="10"/>
        <v>86861</v>
      </c>
      <c r="E66" s="6">
        <f t="shared" si="1"/>
        <v>166553.09161506352</v>
      </c>
      <c r="F66" s="6">
        <f t="shared" si="4"/>
        <v>34578064.243971869</v>
      </c>
      <c r="G66" s="5">
        <f t="shared" si="11"/>
        <v>290453.00000000006</v>
      </c>
      <c r="H66" s="5">
        <f t="shared" si="12"/>
        <v>35681.658384936542</v>
      </c>
      <c r="I66" s="5">
        <f>SUM($H$8:H66)</f>
        <v>2688030.4939720524</v>
      </c>
    </row>
    <row r="67" spans="1:9" ht="15.75" customHeight="1">
      <c r="B67" s="1">
        <v>60</v>
      </c>
      <c r="C67" s="5">
        <f t="shared" si="9"/>
        <v>-253414.09161506352</v>
      </c>
      <c r="D67" s="6">
        <f t="shared" si="10"/>
        <v>86445</v>
      </c>
      <c r="E67" s="6">
        <f t="shared" si="1"/>
        <v>166969.09161506352</v>
      </c>
      <c r="F67" s="6">
        <f t="shared" si="4"/>
        <v>34411095.152356803</v>
      </c>
      <c r="G67" s="5">
        <f t="shared" si="11"/>
        <v>290453.00000000006</v>
      </c>
      <c r="H67" s="5">
        <f t="shared" si="12"/>
        <v>35681.658384936542</v>
      </c>
      <c r="I67" s="5">
        <f>SUM($H$8:H67)</f>
        <v>2723712.1523569888</v>
      </c>
    </row>
    <row r="68" spans="1:9" ht="15.75" customHeight="1">
      <c r="A68" s="1">
        <f>A56+1</f>
        <v>6</v>
      </c>
      <c r="B68" s="1">
        <v>61</v>
      </c>
      <c r="C68" s="5">
        <f t="shared" si="9"/>
        <v>-253414.09161506352</v>
      </c>
      <c r="D68" s="6">
        <f t="shared" si="10"/>
        <v>86027</v>
      </c>
      <c r="E68" s="6">
        <f t="shared" si="1"/>
        <v>167387.09161506352</v>
      </c>
      <c r="F68" s="6">
        <f t="shared" si="4"/>
        <v>34243708.060741737</v>
      </c>
      <c r="G68" s="5">
        <f t="shared" si="11"/>
        <v>290453.00000000006</v>
      </c>
      <c r="H68" s="5">
        <f t="shared" si="12"/>
        <v>35681.658384936542</v>
      </c>
      <c r="I68" s="5">
        <f>SUM($H$8:H68)</f>
        <v>2759393.8107419251</v>
      </c>
    </row>
    <row r="69" spans="1:9" ht="15.75" customHeight="1">
      <c r="B69" s="1">
        <v>62</v>
      </c>
      <c r="C69" s="5">
        <f t="shared" si="9"/>
        <v>-253414.09161506352</v>
      </c>
      <c r="D69" s="6">
        <f t="shared" si="10"/>
        <v>85609</v>
      </c>
      <c r="E69" s="6">
        <f t="shared" si="1"/>
        <v>167805.09161506352</v>
      </c>
      <c r="F69" s="6">
        <f t="shared" si="4"/>
        <v>34075902.969126672</v>
      </c>
      <c r="G69" s="5">
        <f t="shared" si="11"/>
        <v>290453.00000000006</v>
      </c>
      <c r="H69" s="5">
        <f t="shared" si="12"/>
        <v>35681.658384936542</v>
      </c>
      <c r="I69" s="5">
        <f>SUM($H$8:H69)</f>
        <v>2795075.4691268615</v>
      </c>
    </row>
    <row r="70" spans="1:9" ht="15.75" customHeight="1">
      <c r="B70" s="1">
        <v>63</v>
      </c>
      <c r="C70" s="5">
        <f t="shared" si="9"/>
        <v>-253414.09161506352</v>
      </c>
      <c r="D70" s="6">
        <f t="shared" si="10"/>
        <v>85189</v>
      </c>
      <c r="E70" s="6">
        <f t="shared" si="1"/>
        <v>168225.09161506352</v>
      </c>
      <c r="F70" s="6">
        <f t="shared" si="4"/>
        <v>33907677.877511606</v>
      </c>
      <c r="G70" s="5">
        <f t="shared" si="11"/>
        <v>290453.00000000006</v>
      </c>
      <c r="H70" s="5">
        <f t="shared" si="12"/>
        <v>35681.658384936542</v>
      </c>
      <c r="I70" s="5">
        <f>SUM($H$8:H70)</f>
        <v>2830757.1275117979</v>
      </c>
    </row>
    <row r="71" spans="1:9" ht="15.75" customHeight="1">
      <c r="B71" s="1">
        <v>64</v>
      </c>
      <c r="C71" s="5">
        <f t="shared" si="9"/>
        <v>-253414.09161506352</v>
      </c>
      <c r="D71" s="6">
        <f t="shared" si="10"/>
        <v>84769</v>
      </c>
      <c r="E71" s="6">
        <f t="shared" si="1"/>
        <v>168645.09161506352</v>
      </c>
      <c r="F71" s="6">
        <f t="shared" si="4"/>
        <v>33739032.78589654</v>
      </c>
      <c r="G71" s="5">
        <f t="shared" si="11"/>
        <v>290453.00000000006</v>
      </c>
      <c r="H71" s="5">
        <f t="shared" si="12"/>
        <v>35681.658384936542</v>
      </c>
      <c r="I71" s="5">
        <f>SUM($H$8:H71)</f>
        <v>2866438.7858967343</v>
      </c>
    </row>
    <row r="72" spans="1:9" ht="15.75" customHeight="1">
      <c r="B72" s="1">
        <v>65</v>
      </c>
      <c r="C72" s="5">
        <f t="shared" si="9"/>
        <v>-253414.09161506352</v>
      </c>
      <c r="D72" s="6">
        <f t="shared" si="10"/>
        <v>84347</v>
      </c>
      <c r="E72" s="6">
        <f t="shared" si="1"/>
        <v>169067.09161506352</v>
      </c>
      <c r="F72" s="6">
        <f t="shared" si="4"/>
        <v>33569965.694281474</v>
      </c>
      <c r="G72" s="5">
        <f t="shared" si="11"/>
        <v>290453.00000000006</v>
      </c>
      <c r="H72" s="5">
        <f>G72-$H$3+C72-$H$4</f>
        <v>-290058.34161506349</v>
      </c>
      <c r="I72" s="5">
        <f>SUM($H$8:H72)</f>
        <v>2576380.4442816707</v>
      </c>
    </row>
    <row r="73" spans="1:9" ht="15.75" customHeight="1">
      <c r="B73" s="1">
        <v>66</v>
      </c>
      <c r="C73" s="5">
        <f t="shared" si="9"/>
        <v>-253414.09161506352</v>
      </c>
      <c r="D73" s="6">
        <f t="shared" si="10"/>
        <v>83924</v>
      </c>
      <c r="E73" s="6">
        <f t="shared" si="1"/>
        <v>169490.09161506352</v>
      </c>
      <c r="F73" s="6">
        <f t="shared" ref="F73:F136" si="13">F72-E73</f>
        <v>33400475.602666412</v>
      </c>
      <c r="G73" s="5">
        <f t="shared" si="11"/>
        <v>290453.00000000006</v>
      </c>
      <c r="H73" s="5">
        <f t="shared" ref="H73:H83" si="14">G73-$H$3+C73</f>
        <v>35681.658384936542</v>
      </c>
      <c r="I73" s="5">
        <f>SUM($H$8:H73)</f>
        <v>2612062.1026666071</v>
      </c>
    </row>
    <row r="74" spans="1:9" ht="15.75" customHeight="1">
      <c r="B74" s="1">
        <v>67</v>
      </c>
      <c r="C74" s="5">
        <f t="shared" si="9"/>
        <v>-253414.09161506352</v>
      </c>
      <c r="D74" s="6">
        <f t="shared" si="10"/>
        <v>83501</v>
      </c>
      <c r="E74" s="6">
        <f t="shared" si="1"/>
        <v>169913.09161506352</v>
      </c>
      <c r="F74" s="6">
        <f t="shared" si="13"/>
        <v>33230562.511051349</v>
      </c>
      <c r="G74" s="5">
        <f t="shared" si="11"/>
        <v>290453.00000000006</v>
      </c>
      <c r="H74" s="5">
        <f t="shared" si="14"/>
        <v>35681.658384936542</v>
      </c>
      <c r="I74" s="5">
        <f>SUM($H$8:H74)</f>
        <v>2647743.7610515435</v>
      </c>
    </row>
    <row r="75" spans="1:9" ht="15.75" customHeight="1">
      <c r="B75" s="1">
        <v>68</v>
      </c>
      <c r="C75" s="5">
        <f t="shared" si="9"/>
        <v>-253414.09161506352</v>
      </c>
      <c r="D75" s="6">
        <f t="shared" si="10"/>
        <v>83076</v>
      </c>
      <c r="E75" s="6">
        <f t="shared" si="1"/>
        <v>170338.09161506352</v>
      </c>
      <c r="F75" s="6">
        <f t="shared" si="13"/>
        <v>33060224.419436287</v>
      </c>
      <c r="G75" s="5">
        <f t="shared" si="11"/>
        <v>290453.00000000006</v>
      </c>
      <c r="H75" s="5">
        <f t="shared" si="14"/>
        <v>35681.658384936542</v>
      </c>
      <c r="I75" s="5">
        <f>SUM($H$8:H75)</f>
        <v>2683425.4194364799</v>
      </c>
    </row>
    <row r="76" spans="1:9" ht="15.75" customHeight="1">
      <c r="B76" s="1">
        <v>69</v>
      </c>
      <c r="C76" s="5">
        <f t="shared" si="9"/>
        <v>-253414.09161506352</v>
      </c>
      <c r="D76" s="6">
        <f t="shared" si="10"/>
        <v>82650</v>
      </c>
      <c r="E76" s="6">
        <f t="shared" si="1"/>
        <v>170764.09161506352</v>
      </c>
      <c r="F76" s="6">
        <f t="shared" si="13"/>
        <v>32889460.327821225</v>
      </c>
      <c r="G76" s="5">
        <f t="shared" si="11"/>
        <v>290453.00000000006</v>
      </c>
      <c r="H76" s="5">
        <f t="shared" si="14"/>
        <v>35681.658384936542</v>
      </c>
      <c r="I76" s="5">
        <f>SUM($H$8:H76)</f>
        <v>2719107.0778214163</v>
      </c>
    </row>
    <row r="77" spans="1:9" ht="15.75" customHeight="1">
      <c r="B77" s="1">
        <v>70</v>
      </c>
      <c r="C77" s="5">
        <f t="shared" si="9"/>
        <v>-253414.09161506352</v>
      </c>
      <c r="D77" s="6">
        <f t="shared" si="10"/>
        <v>82223</v>
      </c>
      <c r="E77" s="6">
        <f t="shared" si="1"/>
        <v>171191.09161506352</v>
      </c>
      <c r="F77" s="6">
        <f t="shared" si="13"/>
        <v>32718269.236206163</v>
      </c>
      <c r="G77" s="5">
        <f t="shared" si="11"/>
        <v>290453.00000000006</v>
      </c>
      <c r="H77" s="5">
        <f t="shared" si="14"/>
        <v>35681.658384936542</v>
      </c>
      <c r="I77" s="5">
        <f>SUM($H$8:H77)</f>
        <v>2754788.7362063527</v>
      </c>
    </row>
    <row r="78" spans="1:9" ht="15.75" customHeight="1">
      <c r="B78" s="1">
        <v>71</v>
      </c>
      <c r="C78" s="5">
        <f t="shared" si="9"/>
        <v>-253414.09161506352</v>
      </c>
      <c r="D78" s="6">
        <f t="shared" si="10"/>
        <v>81795</v>
      </c>
      <c r="E78" s="6">
        <f t="shared" si="1"/>
        <v>171619.09161506352</v>
      </c>
      <c r="F78" s="6">
        <f t="shared" si="13"/>
        <v>32546650.144591101</v>
      </c>
      <c r="G78" s="5">
        <f t="shared" si="11"/>
        <v>290453.00000000006</v>
      </c>
      <c r="H78" s="5">
        <f t="shared" si="14"/>
        <v>35681.658384936542</v>
      </c>
      <c r="I78" s="5">
        <f>SUM($H$8:H78)</f>
        <v>2790470.3945912891</v>
      </c>
    </row>
    <row r="79" spans="1:9" ht="15.75" customHeight="1">
      <c r="B79" s="1">
        <v>72</v>
      </c>
      <c r="C79" s="5">
        <f t="shared" si="9"/>
        <v>-253414.09161506352</v>
      </c>
      <c r="D79" s="6">
        <f t="shared" si="10"/>
        <v>81366</v>
      </c>
      <c r="E79" s="6">
        <f t="shared" si="1"/>
        <v>172048.09161506352</v>
      </c>
      <c r="F79" s="6">
        <f t="shared" si="13"/>
        <v>32374602.052976038</v>
      </c>
      <c r="G79" s="5">
        <f t="shared" si="11"/>
        <v>290453.00000000006</v>
      </c>
      <c r="H79" s="5">
        <f t="shared" si="14"/>
        <v>35681.658384936542</v>
      </c>
      <c r="I79" s="5">
        <f>SUM($H$8:H79)</f>
        <v>2826152.0529762255</v>
      </c>
    </row>
    <row r="80" spans="1:9" ht="15.75" customHeight="1">
      <c r="A80" s="1">
        <f>A68+1</f>
        <v>7</v>
      </c>
      <c r="B80" s="1">
        <v>73</v>
      </c>
      <c r="C80" s="5">
        <f t="shared" si="9"/>
        <v>-253414.09161506352</v>
      </c>
      <c r="D80" s="6">
        <f t="shared" si="10"/>
        <v>80936</v>
      </c>
      <c r="E80" s="6">
        <f t="shared" si="1"/>
        <v>172478.09161506352</v>
      </c>
      <c r="F80" s="6">
        <f t="shared" si="13"/>
        <v>32202123.961360976</v>
      </c>
      <c r="G80" s="5">
        <f t="shared" si="11"/>
        <v>290453.00000000006</v>
      </c>
      <c r="H80" s="5">
        <f t="shared" si="14"/>
        <v>35681.658384936542</v>
      </c>
      <c r="I80" s="5">
        <f>SUM($H$8:H80)</f>
        <v>2861833.7113611619</v>
      </c>
    </row>
    <row r="81" spans="1:9" ht="15.75" customHeight="1">
      <c r="B81" s="1">
        <v>74</v>
      </c>
      <c r="C81" s="5">
        <f t="shared" si="9"/>
        <v>-253414.09161506352</v>
      </c>
      <c r="D81" s="6">
        <f t="shared" si="10"/>
        <v>80505</v>
      </c>
      <c r="E81" s="6">
        <f t="shared" si="1"/>
        <v>172909.09161506352</v>
      </c>
      <c r="F81" s="6">
        <f t="shared" si="13"/>
        <v>32029214.869745914</v>
      </c>
      <c r="G81" s="5">
        <f t="shared" si="11"/>
        <v>290453.00000000006</v>
      </c>
      <c r="H81" s="5">
        <f t="shared" si="14"/>
        <v>35681.658384936542</v>
      </c>
      <c r="I81" s="5">
        <f>SUM($H$8:H81)</f>
        <v>2897515.3697460983</v>
      </c>
    </row>
    <row r="82" spans="1:9" ht="15.75" customHeight="1">
      <c r="B82" s="1">
        <v>75</v>
      </c>
      <c r="C82" s="5">
        <f t="shared" si="9"/>
        <v>-253414.09161506352</v>
      </c>
      <c r="D82" s="6">
        <f t="shared" si="10"/>
        <v>80073</v>
      </c>
      <c r="E82" s="6">
        <f t="shared" si="1"/>
        <v>173341.09161506352</v>
      </c>
      <c r="F82" s="6">
        <f t="shared" si="13"/>
        <v>31855873.778130852</v>
      </c>
      <c r="G82" s="5">
        <f t="shared" si="11"/>
        <v>290453.00000000006</v>
      </c>
      <c r="H82" s="5">
        <f t="shared" si="14"/>
        <v>35681.658384936542</v>
      </c>
      <c r="I82" s="5">
        <f>SUM($H$8:H82)</f>
        <v>2933197.0281310347</v>
      </c>
    </row>
    <row r="83" spans="1:9" ht="15.75" customHeight="1">
      <c r="B83" s="1">
        <v>76</v>
      </c>
      <c r="C83" s="5">
        <f t="shared" si="9"/>
        <v>-253414.09161506352</v>
      </c>
      <c r="D83" s="6">
        <f t="shared" si="10"/>
        <v>79639</v>
      </c>
      <c r="E83" s="6">
        <f t="shared" si="1"/>
        <v>173775.09161506352</v>
      </c>
      <c r="F83" s="6">
        <f t="shared" si="13"/>
        <v>31682098.686515789</v>
      </c>
      <c r="G83" s="5">
        <f t="shared" si="11"/>
        <v>290453.00000000006</v>
      </c>
      <c r="H83" s="5">
        <f t="shared" si="14"/>
        <v>35681.658384936542</v>
      </c>
      <c r="I83" s="5">
        <f>SUM($H$8:H83)</f>
        <v>2968878.6865159711</v>
      </c>
    </row>
    <row r="84" spans="1:9" ht="15.75" customHeight="1">
      <c r="B84" s="1">
        <v>77</v>
      </c>
      <c r="C84" s="5">
        <f t="shared" si="9"/>
        <v>-253414.09161506352</v>
      </c>
      <c r="D84" s="6">
        <f t="shared" si="10"/>
        <v>79205</v>
      </c>
      <c r="E84" s="6">
        <f t="shared" si="1"/>
        <v>174209.09161506352</v>
      </c>
      <c r="F84" s="6">
        <f t="shared" si="13"/>
        <v>31507889.594900727</v>
      </c>
      <c r="G84" s="5">
        <f t="shared" si="11"/>
        <v>290453.00000000006</v>
      </c>
      <c r="H84" s="5">
        <f>G84-$H$3+C84-$H$4</f>
        <v>-290058.34161506349</v>
      </c>
      <c r="I84" s="5">
        <f>SUM($H$8:H84)</f>
        <v>2678820.3449009075</v>
      </c>
    </row>
    <row r="85" spans="1:9" ht="15.75" customHeight="1">
      <c r="B85" s="1">
        <v>78</v>
      </c>
      <c r="C85" s="5">
        <f t="shared" si="9"/>
        <v>-253414.09161506352</v>
      </c>
      <c r="D85" s="6">
        <f t="shared" si="10"/>
        <v>78769</v>
      </c>
      <c r="E85" s="6">
        <f t="shared" si="1"/>
        <v>174645.09161506352</v>
      </c>
      <c r="F85" s="6">
        <f t="shared" si="13"/>
        <v>31333244.503285665</v>
      </c>
      <c r="G85" s="5">
        <f t="shared" si="11"/>
        <v>290453.00000000006</v>
      </c>
      <c r="H85" s="5">
        <f t="shared" ref="H85:H95" si="15">G85-$H$3+C85</f>
        <v>35681.658384936542</v>
      </c>
      <c r="I85" s="5">
        <f>SUM($H$8:H85)</f>
        <v>2714502.0032858439</v>
      </c>
    </row>
    <row r="86" spans="1:9" ht="15.75" customHeight="1">
      <c r="B86" s="1">
        <v>79</v>
      </c>
      <c r="C86" s="5">
        <f t="shared" si="9"/>
        <v>-253414.09161506352</v>
      </c>
      <c r="D86" s="6">
        <f t="shared" si="10"/>
        <v>78333</v>
      </c>
      <c r="E86" s="6">
        <f t="shared" si="1"/>
        <v>175081.09161506352</v>
      </c>
      <c r="F86" s="6">
        <f t="shared" si="13"/>
        <v>31158163.411670603</v>
      </c>
      <c r="G86" s="5">
        <f t="shared" si="11"/>
        <v>290453.00000000006</v>
      </c>
      <c r="H86" s="5">
        <f t="shared" si="15"/>
        <v>35681.658384936542</v>
      </c>
      <c r="I86" s="5">
        <f>SUM($H$8:H86)</f>
        <v>2750183.6616707803</v>
      </c>
    </row>
    <row r="87" spans="1:9" ht="15.75" customHeight="1">
      <c r="B87" s="1">
        <v>80</v>
      </c>
      <c r="C87" s="5">
        <f t="shared" si="9"/>
        <v>-253414.09161506352</v>
      </c>
      <c r="D87" s="6">
        <f t="shared" si="10"/>
        <v>77895</v>
      </c>
      <c r="E87" s="6">
        <f t="shared" si="1"/>
        <v>175519.09161506352</v>
      </c>
      <c r="F87" s="6">
        <f t="shared" si="13"/>
        <v>30982644.320055541</v>
      </c>
      <c r="G87" s="5">
        <f t="shared" si="11"/>
        <v>290453.00000000006</v>
      </c>
      <c r="H87" s="5">
        <f t="shared" si="15"/>
        <v>35681.658384936542</v>
      </c>
      <c r="I87" s="5">
        <f>SUM($H$8:H87)</f>
        <v>2785865.3200557167</v>
      </c>
    </row>
    <row r="88" spans="1:9" ht="15.75" customHeight="1">
      <c r="B88" s="1">
        <v>81</v>
      </c>
      <c r="C88" s="5">
        <f t="shared" ref="C88:C115" si="16">PMT($N$9/12,$D$5*12,$D$3*10000)</f>
        <v>-253414.09161506352</v>
      </c>
      <c r="D88" s="6">
        <f t="shared" ref="D88:D115" si="17">INT(F87*$N$9/12)</f>
        <v>77456</v>
      </c>
      <c r="E88" s="6">
        <f t="shared" si="1"/>
        <v>175958.09161506352</v>
      </c>
      <c r="F88" s="6">
        <f t="shared" si="13"/>
        <v>30806686.228440478</v>
      </c>
      <c r="G88" s="5">
        <f t="shared" ref="G88:G115" si="18">($H$2+$L$9*$H$5)*$M$9</f>
        <v>290453.00000000006</v>
      </c>
      <c r="H88" s="5">
        <f t="shared" si="15"/>
        <v>35681.658384936542</v>
      </c>
      <c r="I88" s="5">
        <f>SUM($H$8:H88)</f>
        <v>2821546.9784406531</v>
      </c>
    </row>
    <row r="89" spans="1:9" ht="15.75" customHeight="1">
      <c r="B89" s="1">
        <v>82</v>
      </c>
      <c r="C89" s="5">
        <f t="shared" si="16"/>
        <v>-253414.09161506352</v>
      </c>
      <c r="D89" s="6">
        <f t="shared" si="17"/>
        <v>77016</v>
      </c>
      <c r="E89" s="6">
        <f t="shared" si="1"/>
        <v>176398.09161506352</v>
      </c>
      <c r="F89" s="6">
        <f t="shared" si="13"/>
        <v>30630288.136825416</v>
      </c>
      <c r="G89" s="5">
        <f t="shared" si="18"/>
        <v>290453.00000000006</v>
      </c>
      <c r="H89" s="5">
        <f t="shared" si="15"/>
        <v>35681.658384936542</v>
      </c>
      <c r="I89" s="5">
        <f>SUM($H$8:H89)</f>
        <v>2857228.6368255895</v>
      </c>
    </row>
    <row r="90" spans="1:9" ht="15.75" customHeight="1">
      <c r="B90" s="1">
        <v>83</v>
      </c>
      <c r="C90" s="5">
        <f t="shared" si="16"/>
        <v>-253414.09161506352</v>
      </c>
      <c r="D90" s="6">
        <f t="shared" si="17"/>
        <v>76575</v>
      </c>
      <c r="E90" s="6">
        <f t="shared" si="1"/>
        <v>176839.09161506352</v>
      </c>
      <c r="F90" s="6">
        <f t="shared" si="13"/>
        <v>30453449.045210354</v>
      </c>
      <c r="G90" s="5">
        <f t="shared" si="18"/>
        <v>290453.00000000006</v>
      </c>
      <c r="H90" s="5">
        <f t="shared" si="15"/>
        <v>35681.658384936542</v>
      </c>
      <c r="I90" s="5">
        <f>SUM($H$8:H90)</f>
        <v>2892910.2952105259</v>
      </c>
    </row>
    <row r="91" spans="1:9" ht="15.75" customHeight="1">
      <c r="B91" s="1">
        <v>84</v>
      </c>
      <c r="C91" s="5">
        <f t="shared" si="16"/>
        <v>-253414.09161506352</v>
      </c>
      <c r="D91" s="6">
        <f t="shared" si="17"/>
        <v>76133</v>
      </c>
      <c r="E91" s="6">
        <f t="shared" si="1"/>
        <v>177281.09161506352</v>
      </c>
      <c r="F91" s="6">
        <f t="shared" si="13"/>
        <v>30276167.953595292</v>
      </c>
      <c r="G91" s="5">
        <f t="shared" si="18"/>
        <v>290453.00000000006</v>
      </c>
      <c r="H91" s="5">
        <f t="shared" si="15"/>
        <v>35681.658384936542</v>
      </c>
      <c r="I91" s="5">
        <f>SUM($H$8:H91)</f>
        <v>2928591.9535954623</v>
      </c>
    </row>
    <row r="92" spans="1:9" ht="15.75" customHeight="1">
      <c r="A92" s="1">
        <f>A80+1</f>
        <v>8</v>
      </c>
      <c r="B92" s="1">
        <v>85</v>
      </c>
      <c r="C92" s="5">
        <f t="shared" si="16"/>
        <v>-253414.09161506352</v>
      </c>
      <c r="D92" s="6">
        <f t="shared" si="17"/>
        <v>75690</v>
      </c>
      <c r="E92" s="6">
        <f t="shared" si="1"/>
        <v>177724.09161506352</v>
      </c>
      <c r="F92" s="6">
        <f t="shared" si="13"/>
        <v>30098443.86198023</v>
      </c>
      <c r="G92" s="5">
        <f t="shared" si="18"/>
        <v>290453.00000000006</v>
      </c>
      <c r="H92" s="5">
        <f t="shared" si="15"/>
        <v>35681.658384936542</v>
      </c>
      <c r="I92" s="5">
        <f>SUM($H$8:H92)</f>
        <v>2964273.6119803987</v>
      </c>
    </row>
    <row r="93" spans="1:9" ht="15.75" customHeight="1">
      <c r="B93" s="1">
        <v>86</v>
      </c>
      <c r="C93" s="5">
        <f t="shared" si="16"/>
        <v>-253414.09161506352</v>
      </c>
      <c r="D93" s="6">
        <f t="shared" si="17"/>
        <v>75246</v>
      </c>
      <c r="E93" s="6">
        <f t="shared" si="1"/>
        <v>178168.09161506352</v>
      </c>
      <c r="F93" s="6">
        <f t="shared" si="13"/>
        <v>29920275.770365167</v>
      </c>
      <c r="G93" s="5">
        <f t="shared" si="18"/>
        <v>290453.00000000006</v>
      </c>
      <c r="H93" s="5">
        <f t="shared" si="15"/>
        <v>35681.658384936542</v>
      </c>
      <c r="I93" s="5">
        <f>SUM($H$8:H93)</f>
        <v>2999955.270365335</v>
      </c>
    </row>
    <row r="94" spans="1:9" ht="15.75" customHeight="1">
      <c r="B94" s="1">
        <v>87</v>
      </c>
      <c r="C94" s="5">
        <f t="shared" si="16"/>
        <v>-253414.09161506352</v>
      </c>
      <c r="D94" s="6">
        <f t="shared" si="17"/>
        <v>74800</v>
      </c>
      <c r="E94" s="6">
        <f t="shared" si="1"/>
        <v>178614.09161506352</v>
      </c>
      <c r="F94" s="6">
        <f t="shared" si="13"/>
        <v>29741661.678750105</v>
      </c>
      <c r="G94" s="5">
        <f t="shared" si="18"/>
        <v>290453.00000000006</v>
      </c>
      <c r="H94" s="5">
        <f t="shared" si="15"/>
        <v>35681.658384936542</v>
      </c>
      <c r="I94" s="5">
        <f>SUM($H$8:H94)</f>
        <v>3035636.9287502714</v>
      </c>
    </row>
    <row r="95" spans="1:9" ht="15.75" customHeight="1">
      <c r="B95" s="1">
        <v>88</v>
      </c>
      <c r="C95" s="5">
        <f t="shared" si="16"/>
        <v>-253414.09161506352</v>
      </c>
      <c r="D95" s="6">
        <f t="shared" si="17"/>
        <v>74354</v>
      </c>
      <c r="E95" s="6">
        <f t="shared" si="1"/>
        <v>179060.09161506352</v>
      </c>
      <c r="F95" s="6">
        <f t="shared" si="13"/>
        <v>29562601.587135043</v>
      </c>
      <c r="G95" s="5">
        <f t="shared" si="18"/>
        <v>290453.00000000006</v>
      </c>
      <c r="H95" s="5">
        <f t="shared" si="15"/>
        <v>35681.658384936542</v>
      </c>
      <c r="I95" s="5">
        <f>SUM($H$8:H95)</f>
        <v>3071318.5871352078</v>
      </c>
    </row>
    <row r="96" spans="1:9" ht="15.75" customHeight="1">
      <c r="B96" s="1">
        <v>89</v>
      </c>
      <c r="C96" s="5">
        <f t="shared" si="16"/>
        <v>-253414.09161506352</v>
      </c>
      <c r="D96" s="6">
        <f t="shared" si="17"/>
        <v>73906</v>
      </c>
      <c r="E96" s="6">
        <f t="shared" si="1"/>
        <v>179508.09161506352</v>
      </c>
      <c r="F96" s="6">
        <f t="shared" si="13"/>
        <v>29383093.495519981</v>
      </c>
      <c r="G96" s="5">
        <f t="shared" si="18"/>
        <v>290453.00000000006</v>
      </c>
      <c r="H96" s="5">
        <f>G96-$H$3+C96-$H$4</f>
        <v>-290058.34161506349</v>
      </c>
      <c r="I96" s="5">
        <f>SUM($H$8:H96)</f>
        <v>2781260.2455201442</v>
      </c>
    </row>
    <row r="97" spans="1:9" ht="15.75" customHeight="1">
      <c r="B97" s="1">
        <v>90</v>
      </c>
      <c r="C97" s="5">
        <f t="shared" si="16"/>
        <v>-253414.09161506352</v>
      </c>
      <c r="D97" s="6">
        <f t="shared" si="17"/>
        <v>73457</v>
      </c>
      <c r="E97" s="6">
        <f t="shared" si="1"/>
        <v>179957.09161506352</v>
      </c>
      <c r="F97" s="6">
        <f t="shared" si="13"/>
        <v>29203136.403904919</v>
      </c>
      <c r="G97" s="5">
        <f t="shared" si="18"/>
        <v>290453.00000000006</v>
      </c>
      <c r="H97" s="5">
        <f t="shared" ref="H97:H107" si="19">G97-$H$3+C97</f>
        <v>35681.658384936542</v>
      </c>
      <c r="I97" s="5">
        <f>SUM($H$8:H97)</f>
        <v>2816941.9039050806</v>
      </c>
    </row>
    <row r="98" spans="1:9" ht="15.75" customHeight="1">
      <c r="B98" s="1">
        <v>91</v>
      </c>
      <c r="C98" s="5">
        <f t="shared" si="16"/>
        <v>-253414.09161506352</v>
      </c>
      <c r="D98" s="6">
        <f t="shared" si="17"/>
        <v>73007</v>
      </c>
      <c r="E98" s="6">
        <f t="shared" si="1"/>
        <v>180407.09161506352</v>
      </c>
      <c r="F98" s="6">
        <f t="shared" si="13"/>
        <v>29022729.312289856</v>
      </c>
      <c r="G98" s="5">
        <f t="shared" si="18"/>
        <v>290453.00000000006</v>
      </c>
      <c r="H98" s="5">
        <f t="shared" si="19"/>
        <v>35681.658384936542</v>
      </c>
      <c r="I98" s="5">
        <f>SUM($H$8:H98)</f>
        <v>2852623.562290017</v>
      </c>
    </row>
    <row r="99" spans="1:9" ht="15.75" customHeight="1">
      <c r="B99" s="1">
        <v>92</v>
      </c>
      <c r="C99" s="5">
        <f t="shared" si="16"/>
        <v>-253414.09161506352</v>
      </c>
      <c r="D99" s="6">
        <f t="shared" si="17"/>
        <v>72556</v>
      </c>
      <c r="E99" s="6">
        <f t="shared" si="1"/>
        <v>180858.09161506352</v>
      </c>
      <c r="F99" s="6">
        <f t="shared" si="13"/>
        <v>28841871.220674794</v>
      </c>
      <c r="G99" s="5">
        <f t="shared" si="18"/>
        <v>290453.00000000006</v>
      </c>
      <c r="H99" s="5">
        <f t="shared" si="19"/>
        <v>35681.658384936542</v>
      </c>
      <c r="I99" s="5">
        <f>SUM($H$8:H99)</f>
        <v>2888305.2206749534</v>
      </c>
    </row>
    <row r="100" spans="1:9" ht="15.75" customHeight="1">
      <c r="B100" s="1">
        <v>93</v>
      </c>
      <c r="C100" s="5">
        <f t="shared" si="16"/>
        <v>-253414.09161506352</v>
      </c>
      <c r="D100" s="6">
        <f t="shared" si="17"/>
        <v>72104</v>
      </c>
      <c r="E100" s="6">
        <f t="shared" si="1"/>
        <v>181310.09161506352</v>
      </c>
      <c r="F100" s="6">
        <f t="shared" si="13"/>
        <v>28660561.129059732</v>
      </c>
      <c r="G100" s="5">
        <f t="shared" si="18"/>
        <v>290453.00000000006</v>
      </c>
      <c r="H100" s="5">
        <f t="shared" si="19"/>
        <v>35681.658384936542</v>
      </c>
      <c r="I100" s="5">
        <f>SUM($H$8:H100)</f>
        <v>2923986.8790598898</v>
      </c>
    </row>
    <row r="101" spans="1:9" ht="15.75" customHeight="1">
      <c r="B101" s="1">
        <v>94</v>
      </c>
      <c r="C101" s="5">
        <f t="shared" si="16"/>
        <v>-253414.09161506352</v>
      </c>
      <c r="D101" s="6">
        <f t="shared" si="17"/>
        <v>71651</v>
      </c>
      <c r="E101" s="6">
        <f t="shared" si="1"/>
        <v>181763.09161506352</v>
      </c>
      <c r="F101" s="6">
        <f t="shared" si="13"/>
        <v>28478798.03744467</v>
      </c>
      <c r="G101" s="5">
        <f t="shared" si="18"/>
        <v>290453.00000000006</v>
      </c>
      <c r="H101" s="5">
        <f t="shared" si="19"/>
        <v>35681.658384936542</v>
      </c>
      <c r="I101" s="5">
        <f>SUM($H$8:H101)</f>
        <v>2959668.5374448262</v>
      </c>
    </row>
    <row r="102" spans="1:9" ht="15.75" customHeight="1">
      <c r="B102" s="1">
        <v>95</v>
      </c>
      <c r="C102" s="5">
        <f t="shared" si="16"/>
        <v>-253414.09161506352</v>
      </c>
      <c r="D102" s="6">
        <f t="shared" si="17"/>
        <v>71196</v>
      </c>
      <c r="E102" s="6">
        <f t="shared" si="1"/>
        <v>182218.09161506352</v>
      </c>
      <c r="F102" s="6">
        <f t="shared" si="13"/>
        <v>28296579.945829608</v>
      </c>
      <c r="G102" s="5">
        <f t="shared" si="18"/>
        <v>290453.00000000006</v>
      </c>
      <c r="H102" s="5">
        <f t="shared" si="19"/>
        <v>35681.658384936542</v>
      </c>
      <c r="I102" s="5">
        <f>SUM($H$8:H102)</f>
        <v>2995350.1958297626</v>
      </c>
    </row>
    <row r="103" spans="1:9" ht="15.75" customHeight="1">
      <c r="B103" s="1">
        <v>96</v>
      </c>
      <c r="C103" s="5">
        <f t="shared" si="16"/>
        <v>-253414.09161506352</v>
      </c>
      <c r="D103" s="6">
        <f t="shared" si="17"/>
        <v>70741</v>
      </c>
      <c r="E103" s="6">
        <f t="shared" si="1"/>
        <v>182673.09161506352</v>
      </c>
      <c r="F103" s="6">
        <f t="shared" si="13"/>
        <v>28113906.854214545</v>
      </c>
      <c r="G103" s="5">
        <f t="shared" si="18"/>
        <v>290453.00000000006</v>
      </c>
      <c r="H103" s="5">
        <f t="shared" si="19"/>
        <v>35681.658384936542</v>
      </c>
      <c r="I103" s="5">
        <f>SUM($H$8:H103)</f>
        <v>3031031.854214699</v>
      </c>
    </row>
    <row r="104" spans="1:9" ht="15.75" customHeight="1">
      <c r="A104" s="1">
        <f>A92+1</f>
        <v>9</v>
      </c>
      <c r="B104" s="1">
        <v>97</v>
      </c>
      <c r="C104" s="5">
        <f t="shared" si="16"/>
        <v>-253414.09161506352</v>
      </c>
      <c r="D104" s="6">
        <f t="shared" si="17"/>
        <v>70284</v>
      </c>
      <c r="E104" s="6">
        <f t="shared" si="1"/>
        <v>183130.09161506352</v>
      </c>
      <c r="F104" s="6">
        <f t="shared" si="13"/>
        <v>27930776.762599483</v>
      </c>
      <c r="G104" s="5">
        <f t="shared" si="18"/>
        <v>290453.00000000006</v>
      </c>
      <c r="H104" s="5">
        <f t="shared" si="19"/>
        <v>35681.658384936542</v>
      </c>
      <c r="I104" s="5">
        <f>SUM($H$8:H104)</f>
        <v>3066713.5125996354</v>
      </c>
    </row>
    <row r="105" spans="1:9" ht="15.75" customHeight="1">
      <c r="B105" s="1">
        <v>98</v>
      </c>
      <c r="C105" s="5">
        <f t="shared" si="16"/>
        <v>-253414.09161506352</v>
      </c>
      <c r="D105" s="6">
        <f t="shared" si="17"/>
        <v>69826</v>
      </c>
      <c r="E105" s="6">
        <f t="shared" si="1"/>
        <v>183588.09161506352</v>
      </c>
      <c r="F105" s="6">
        <f t="shared" si="13"/>
        <v>27747188.670984421</v>
      </c>
      <c r="G105" s="5">
        <f t="shared" si="18"/>
        <v>290453.00000000006</v>
      </c>
      <c r="H105" s="5">
        <f t="shared" si="19"/>
        <v>35681.658384936542</v>
      </c>
      <c r="I105" s="5">
        <f>SUM($H$8:H105)</f>
        <v>3102395.1709845718</v>
      </c>
    </row>
    <row r="106" spans="1:9" ht="15.75" customHeight="1">
      <c r="B106" s="1">
        <v>99</v>
      </c>
      <c r="C106" s="5">
        <f t="shared" si="16"/>
        <v>-253414.09161506352</v>
      </c>
      <c r="D106" s="6">
        <f t="shared" si="17"/>
        <v>69367</v>
      </c>
      <c r="E106" s="6">
        <f t="shared" si="1"/>
        <v>184047.09161506352</v>
      </c>
      <c r="F106" s="6">
        <f t="shared" si="13"/>
        <v>27563141.579369359</v>
      </c>
      <c r="G106" s="5">
        <f t="shared" si="18"/>
        <v>290453.00000000006</v>
      </c>
      <c r="H106" s="5">
        <f t="shared" si="19"/>
        <v>35681.658384936542</v>
      </c>
      <c r="I106" s="5">
        <f>SUM($H$8:H106)</f>
        <v>3138076.8293695082</v>
      </c>
    </row>
    <row r="107" spans="1:9" ht="15.75" customHeight="1">
      <c r="B107" s="1">
        <v>100</v>
      </c>
      <c r="C107" s="5">
        <f t="shared" si="16"/>
        <v>-253414.09161506352</v>
      </c>
      <c r="D107" s="6">
        <f t="shared" si="17"/>
        <v>68907</v>
      </c>
      <c r="E107" s="6">
        <f t="shared" si="1"/>
        <v>184507.09161506352</v>
      </c>
      <c r="F107" s="6">
        <f t="shared" si="13"/>
        <v>27378634.487754297</v>
      </c>
      <c r="G107" s="5">
        <f t="shared" si="18"/>
        <v>290453.00000000006</v>
      </c>
      <c r="H107" s="5">
        <f t="shared" si="19"/>
        <v>35681.658384936542</v>
      </c>
      <c r="I107" s="5">
        <f>SUM($H$8:H107)</f>
        <v>3173758.4877544446</v>
      </c>
    </row>
    <row r="108" spans="1:9" ht="15.75" customHeight="1">
      <c r="B108" s="1">
        <v>101</v>
      </c>
      <c r="C108" s="5">
        <f t="shared" si="16"/>
        <v>-253414.09161506352</v>
      </c>
      <c r="D108" s="6">
        <f t="shared" si="17"/>
        <v>68446</v>
      </c>
      <c r="E108" s="6">
        <f t="shared" si="1"/>
        <v>184968.09161506352</v>
      </c>
      <c r="F108" s="6">
        <f t="shared" si="13"/>
        <v>27193666.396139234</v>
      </c>
      <c r="G108" s="5">
        <f t="shared" si="18"/>
        <v>290453.00000000006</v>
      </c>
      <c r="H108" s="5">
        <f>G108-$H$3+C108-$H$4</f>
        <v>-290058.34161506349</v>
      </c>
      <c r="I108" s="5">
        <f>SUM($H$8:H108)</f>
        <v>2883700.146139381</v>
      </c>
    </row>
    <row r="109" spans="1:9" ht="15.75" customHeight="1">
      <c r="B109" s="1">
        <v>102</v>
      </c>
      <c r="C109" s="5">
        <f t="shared" si="16"/>
        <v>-253414.09161506352</v>
      </c>
      <c r="D109" s="6">
        <f t="shared" si="17"/>
        <v>67984</v>
      </c>
      <c r="E109" s="6">
        <f t="shared" si="1"/>
        <v>185430.09161506352</v>
      </c>
      <c r="F109" s="6">
        <f t="shared" si="13"/>
        <v>27008236.304524172</v>
      </c>
      <c r="G109" s="5">
        <f t="shared" si="18"/>
        <v>290453.00000000006</v>
      </c>
      <c r="H109" s="5">
        <f t="shared" ref="H109:H115" si="20">G109-$H$3+C109</f>
        <v>35681.658384936542</v>
      </c>
      <c r="I109" s="5">
        <f>SUM($H$8:H109)</f>
        <v>2919381.8045243174</v>
      </c>
    </row>
    <row r="110" spans="1:9" ht="15.75" customHeight="1">
      <c r="B110" s="1">
        <v>103</v>
      </c>
      <c r="C110" s="5">
        <f t="shared" si="16"/>
        <v>-253414.09161506352</v>
      </c>
      <c r="D110" s="6">
        <f t="shared" si="17"/>
        <v>67520</v>
      </c>
      <c r="E110" s="6">
        <f t="shared" si="1"/>
        <v>185894.09161506352</v>
      </c>
      <c r="F110" s="6">
        <f t="shared" si="13"/>
        <v>26822342.21290911</v>
      </c>
      <c r="G110" s="5">
        <f t="shared" si="18"/>
        <v>290453.00000000006</v>
      </c>
      <c r="H110" s="5">
        <f t="shared" si="20"/>
        <v>35681.658384936542</v>
      </c>
      <c r="I110" s="5">
        <f>SUM($H$8:H110)</f>
        <v>2955063.4629092538</v>
      </c>
    </row>
    <row r="111" spans="1:9" ht="15.75" customHeight="1">
      <c r="B111" s="1">
        <v>104</v>
      </c>
      <c r="C111" s="5">
        <f t="shared" si="16"/>
        <v>-253414.09161506352</v>
      </c>
      <c r="D111" s="6">
        <f t="shared" si="17"/>
        <v>67055</v>
      </c>
      <c r="E111" s="6">
        <f t="shared" si="1"/>
        <v>186359.09161506352</v>
      </c>
      <c r="F111" s="6">
        <f t="shared" si="13"/>
        <v>26635983.121294048</v>
      </c>
      <c r="G111" s="5">
        <f t="shared" si="18"/>
        <v>290453.00000000006</v>
      </c>
      <c r="H111" s="5">
        <f t="shared" si="20"/>
        <v>35681.658384936542</v>
      </c>
      <c r="I111" s="5">
        <f>SUM($H$8:H111)</f>
        <v>2990745.1212941902</v>
      </c>
    </row>
    <row r="112" spans="1:9" ht="15.75" customHeight="1">
      <c r="B112" s="1">
        <v>105</v>
      </c>
      <c r="C112" s="5">
        <f t="shared" si="16"/>
        <v>-253414.09161506352</v>
      </c>
      <c r="D112" s="6">
        <f t="shared" si="17"/>
        <v>66589</v>
      </c>
      <c r="E112" s="6">
        <f t="shared" si="1"/>
        <v>186825.09161506352</v>
      </c>
      <c r="F112" s="6">
        <f t="shared" si="13"/>
        <v>26449158.029678985</v>
      </c>
      <c r="G112" s="5">
        <f t="shared" si="18"/>
        <v>290453.00000000006</v>
      </c>
      <c r="H112" s="5">
        <f t="shared" si="20"/>
        <v>35681.658384936542</v>
      </c>
      <c r="I112" s="5">
        <f>SUM($H$8:H112)</f>
        <v>3026426.7796791266</v>
      </c>
    </row>
    <row r="113" spans="1:9" ht="15.75" customHeight="1">
      <c r="B113" s="1">
        <v>106</v>
      </c>
      <c r="C113" s="5">
        <f t="shared" si="16"/>
        <v>-253414.09161506352</v>
      </c>
      <c r="D113" s="6">
        <f t="shared" si="17"/>
        <v>66122</v>
      </c>
      <c r="E113" s="6">
        <f t="shared" si="1"/>
        <v>187292.09161506352</v>
      </c>
      <c r="F113" s="6">
        <f t="shared" si="13"/>
        <v>26261865.938063923</v>
      </c>
      <c r="G113" s="5">
        <f t="shared" si="18"/>
        <v>290453.00000000006</v>
      </c>
      <c r="H113" s="5">
        <f t="shared" si="20"/>
        <v>35681.658384936542</v>
      </c>
      <c r="I113" s="5">
        <f>SUM($H$8:H113)</f>
        <v>3062108.438064063</v>
      </c>
    </row>
    <row r="114" spans="1:9" ht="15.75" customHeight="1">
      <c r="B114" s="1">
        <v>107</v>
      </c>
      <c r="C114" s="5">
        <f t="shared" si="16"/>
        <v>-253414.09161506352</v>
      </c>
      <c r="D114" s="6">
        <f t="shared" si="17"/>
        <v>65654</v>
      </c>
      <c r="E114" s="6">
        <f t="shared" si="1"/>
        <v>187760.09161506352</v>
      </c>
      <c r="F114" s="6">
        <f t="shared" si="13"/>
        <v>26074105.846448861</v>
      </c>
      <c r="G114" s="5">
        <f t="shared" si="18"/>
        <v>290453.00000000006</v>
      </c>
      <c r="H114" s="5">
        <f t="shared" si="20"/>
        <v>35681.658384936542</v>
      </c>
      <c r="I114" s="5">
        <f>SUM($H$8:H114)</f>
        <v>3097790.0964489994</v>
      </c>
    </row>
    <row r="115" spans="1:9" ht="15.75" customHeight="1">
      <c r="B115" s="1">
        <v>108</v>
      </c>
      <c r="C115" s="5">
        <f t="shared" si="16"/>
        <v>-253414.09161506352</v>
      </c>
      <c r="D115" s="6">
        <f t="shared" si="17"/>
        <v>65185</v>
      </c>
      <c r="E115" s="6">
        <f t="shared" si="1"/>
        <v>188229.09161506352</v>
      </c>
      <c r="F115" s="6">
        <f t="shared" si="13"/>
        <v>25885876.754833799</v>
      </c>
      <c r="G115" s="5">
        <f t="shared" si="18"/>
        <v>290453.00000000006</v>
      </c>
      <c r="H115" s="5">
        <f t="shared" si="20"/>
        <v>35681.658384936542</v>
      </c>
      <c r="I115" s="5">
        <f>SUM($H$8:H115)</f>
        <v>3133471.7548339358</v>
      </c>
    </row>
    <row r="116" spans="1:9" ht="15.75" customHeight="1">
      <c r="A116" s="1">
        <f>A104+1</f>
        <v>10</v>
      </c>
      <c r="B116" s="1">
        <v>109</v>
      </c>
      <c r="C116" s="5">
        <f t="shared" ref="C116:C147" si="21">PMT($N$10/12,$D$5*12,$D$3*10000)</f>
        <v>-260020.38572425034</v>
      </c>
      <c r="D116" s="6">
        <f t="shared" ref="D116:D147" si="22">INT(F115*$N$10/12)</f>
        <v>71186</v>
      </c>
      <c r="E116" s="6">
        <f t="shared" si="1"/>
        <v>188834.38572425034</v>
      </c>
      <c r="F116" s="6">
        <f t="shared" si="13"/>
        <v>25697042.369109549</v>
      </c>
      <c r="G116" s="5">
        <f t="shared" ref="G116:G147" si="23">($H$2+$L$10*$H$5)*$M$10</f>
        <v>259879.00000000003</v>
      </c>
      <c r="H116" s="5">
        <f>G116-$H$3+C116-$O$10</f>
        <v>-1498.6357242503145</v>
      </c>
      <c r="I116" s="5">
        <f>SUM($H$8:H116)</f>
        <v>3131973.1191096855</v>
      </c>
    </row>
    <row r="117" spans="1:9" ht="15.75" customHeight="1">
      <c r="B117" s="1">
        <v>110</v>
      </c>
      <c r="C117" s="5">
        <f t="shared" si="21"/>
        <v>-260020.38572425034</v>
      </c>
      <c r="D117" s="6">
        <f t="shared" si="22"/>
        <v>70666</v>
      </c>
      <c r="E117" s="6">
        <f t="shared" si="1"/>
        <v>189354.38572425034</v>
      </c>
      <c r="F117" s="6">
        <f t="shared" si="13"/>
        <v>25507687.983385298</v>
      </c>
      <c r="G117" s="5">
        <f t="shared" si="23"/>
        <v>259879.00000000003</v>
      </c>
      <c r="H117" s="5">
        <f>G117-$H$3+C117</f>
        <v>-1498.6357242503145</v>
      </c>
      <c r="I117" s="5">
        <f>SUM($H$8:H117)</f>
        <v>3130474.4833854353</v>
      </c>
    </row>
    <row r="118" spans="1:9" ht="15.75" customHeight="1">
      <c r="B118" s="1">
        <v>111</v>
      </c>
      <c r="C118" s="5">
        <f t="shared" si="21"/>
        <v>-260020.38572425034</v>
      </c>
      <c r="D118" s="6">
        <f t="shared" si="22"/>
        <v>70146</v>
      </c>
      <c r="E118" s="6">
        <f t="shared" si="1"/>
        <v>189874.38572425034</v>
      </c>
      <c r="F118" s="6">
        <f t="shared" si="13"/>
        <v>25317813.597661048</v>
      </c>
      <c r="G118" s="5">
        <f t="shared" si="23"/>
        <v>259879.00000000003</v>
      </c>
      <c r="H118" s="5">
        <f>G118-$H$3+C118</f>
        <v>-1498.6357242503145</v>
      </c>
      <c r="I118" s="5">
        <f>SUM($H$8:H118)</f>
        <v>3128975.8476611851</v>
      </c>
    </row>
    <row r="119" spans="1:9" ht="15.75" customHeight="1">
      <c r="B119" s="1">
        <v>112</v>
      </c>
      <c r="C119" s="5">
        <f t="shared" si="21"/>
        <v>-260020.38572425034</v>
      </c>
      <c r="D119" s="6">
        <f t="shared" si="22"/>
        <v>69623</v>
      </c>
      <c r="E119" s="6">
        <f t="shared" si="1"/>
        <v>190397.38572425034</v>
      </c>
      <c r="F119" s="6">
        <f t="shared" si="13"/>
        <v>25127416.211936798</v>
      </c>
      <c r="G119" s="5">
        <f t="shared" si="23"/>
        <v>259879.00000000003</v>
      </c>
      <c r="H119" s="5">
        <f>G119-$H$3+C119</f>
        <v>-1498.6357242503145</v>
      </c>
      <c r="I119" s="5">
        <f>SUM($H$8:H119)</f>
        <v>3127477.2119369349</v>
      </c>
    </row>
    <row r="120" spans="1:9" ht="15.75" customHeight="1">
      <c r="B120" s="1">
        <v>113</v>
      </c>
      <c r="C120" s="5">
        <f t="shared" si="21"/>
        <v>-260020.38572425034</v>
      </c>
      <c r="D120" s="6">
        <f t="shared" si="22"/>
        <v>69100</v>
      </c>
      <c r="E120" s="6">
        <f t="shared" si="1"/>
        <v>190920.38572425034</v>
      </c>
      <c r="F120" s="6">
        <f t="shared" si="13"/>
        <v>24936495.826212548</v>
      </c>
      <c r="G120" s="5">
        <f t="shared" si="23"/>
        <v>259879.00000000003</v>
      </c>
      <c r="H120" s="5">
        <f>G120-$H$3+C120-$H$4</f>
        <v>-327238.63572425034</v>
      </c>
      <c r="I120" s="5">
        <f>SUM($H$8:H120)</f>
        <v>2800238.5762126846</v>
      </c>
    </row>
    <row r="121" spans="1:9" ht="15.75" customHeight="1">
      <c r="B121" s="1">
        <v>114</v>
      </c>
      <c r="C121" s="5">
        <f t="shared" si="21"/>
        <v>-260020.38572425034</v>
      </c>
      <c r="D121" s="6">
        <f t="shared" si="22"/>
        <v>68575</v>
      </c>
      <c r="E121" s="6">
        <f t="shared" si="1"/>
        <v>191445.38572425034</v>
      </c>
      <c r="F121" s="6">
        <f t="shared" si="13"/>
        <v>24745050.440488297</v>
      </c>
      <c r="G121" s="5">
        <f t="shared" si="23"/>
        <v>259879.00000000003</v>
      </c>
      <c r="H121" s="5">
        <f t="shared" ref="H121:H131" si="24">G121-$H$3+C121</f>
        <v>-1498.6357242503145</v>
      </c>
      <c r="I121" s="5">
        <f>SUM($H$8:H121)</f>
        <v>2798739.9404884344</v>
      </c>
    </row>
    <row r="122" spans="1:9" ht="15.75" customHeight="1">
      <c r="B122" s="1">
        <v>115</v>
      </c>
      <c r="C122" s="5">
        <f t="shared" si="21"/>
        <v>-260020.38572425034</v>
      </c>
      <c r="D122" s="6">
        <f t="shared" si="22"/>
        <v>68048</v>
      </c>
      <c r="E122" s="6">
        <f t="shared" si="1"/>
        <v>191972.38572425034</v>
      </c>
      <c r="F122" s="6">
        <f t="shared" si="13"/>
        <v>24553078.054764047</v>
      </c>
      <c r="G122" s="5">
        <f t="shared" si="23"/>
        <v>259879.00000000003</v>
      </c>
      <c r="H122" s="5">
        <f t="shared" si="24"/>
        <v>-1498.6357242503145</v>
      </c>
      <c r="I122" s="5">
        <f>SUM($H$8:H122)</f>
        <v>2797241.3047641842</v>
      </c>
    </row>
    <row r="123" spans="1:9" ht="15.75" customHeight="1">
      <c r="B123" s="1">
        <v>116</v>
      </c>
      <c r="C123" s="5">
        <f t="shared" si="21"/>
        <v>-260020.38572425034</v>
      </c>
      <c r="D123" s="6">
        <f t="shared" si="22"/>
        <v>67520</v>
      </c>
      <c r="E123" s="6">
        <f t="shared" si="1"/>
        <v>192500.38572425034</v>
      </c>
      <c r="F123" s="6">
        <f t="shared" si="13"/>
        <v>24360577.669039797</v>
      </c>
      <c r="G123" s="5">
        <f t="shared" si="23"/>
        <v>259879.00000000003</v>
      </c>
      <c r="H123" s="5">
        <f t="shared" si="24"/>
        <v>-1498.6357242503145</v>
      </c>
      <c r="I123" s="5">
        <f>SUM($H$8:H123)</f>
        <v>2795742.6690399339</v>
      </c>
    </row>
    <row r="124" spans="1:9" ht="15.75" customHeight="1">
      <c r="B124" s="1">
        <v>117</v>
      </c>
      <c r="C124" s="5">
        <f t="shared" si="21"/>
        <v>-260020.38572425034</v>
      </c>
      <c r="D124" s="6">
        <f t="shared" si="22"/>
        <v>66991</v>
      </c>
      <c r="E124" s="6">
        <f t="shared" si="1"/>
        <v>193029.38572425034</v>
      </c>
      <c r="F124" s="6">
        <f t="shared" si="13"/>
        <v>24167548.283315547</v>
      </c>
      <c r="G124" s="5">
        <f t="shared" si="23"/>
        <v>259879.00000000003</v>
      </c>
      <c r="H124" s="5">
        <f t="shared" si="24"/>
        <v>-1498.6357242503145</v>
      </c>
      <c r="I124" s="5">
        <f>SUM($H$8:H124)</f>
        <v>2794244.0333156837</v>
      </c>
    </row>
    <row r="125" spans="1:9" ht="15.75" customHeight="1">
      <c r="B125" s="1">
        <v>118</v>
      </c>
      <c r="C125" s="5">
        <f t="shared" si="21"/>
        <v>-260020.38572425034</v>
      </c>
      <c r="D125" s="6">
        <f t="shared" si="22"/>
        <v>66460</v>
      </c>
      <c r="E125" s="6">
        <f t="shared" si="1"/>
        <v>193560.38572425034</v>
      </c>
      <c r="F125" s="6">
        <f t="shared" si="13"/>
        <v>23973987.897591297</v>
      </c>
      <c r="G125" s="5">
        <f t="shared" si="23"/>
        <v>259879.00000000003</v>
      </c>
      <c r="H125" s="5">
        <f t="shared" si="24"/>
        <v>-1498.6357242503145</v>
      </c>
      <c r="I125" s="5">
        <f>SUM($H$8:H125)</f>
        <v>2792745.3975914335</v>
      </c>
    </row>
    <row r="126" spans="1:9" ht="15.75" customHeight="1">
      <c r="B126" s="1">
        <v>119</v>
      </c>
      <c r="C126" s="5">
        <f t="shared" si="21"/>
        <v>-260020.38572425034</v>
      </c>
      <c r="D126" s="6">
        <f t="shared" si="22"/>
        <v>65928</v>
      </c>
      <c r="E126" s="6">
        <f t="shared" si="1"/>
        <v>194092.38572425034</v>
      </c>
      <c r="F126" s="6">
        <f t="shared" si="13"/>
        <v>23779895.511867046</v>
      </c>
      <c r="G126" s="5">
        <f t="shared" si="23"/>
        <v>259879.00000000003</v>
      </c>
      <c r="H126" s="5">
        <f t="shared" si="24"/>
        <v>-1498.6357242503145</v>
      </c>
      <c r="I126" s="5">
        <f>SUM($H$8:H126)</f>
        <v>2791246.7618671833</v>
      </c>
    </row>
    <row r="127" spans="1:9" ht="15.75" customHeight="1">
      <c r="B127" s="1">
        <v>120</v>
      </c>
      <c r="C127" s="5">
        <f t="shared" si="21"/>
        <v>-260020.38572425034</v>
      </c>
      <c r="D127" s="6">
        <f t="shared" si="22"/>
        <v>65394</v>
      </c>
      <c r="E127" s="6">
        <f t="shared" si="1"/>
        <v>194626.38572425034</v>
      </c>
      <c r="F127" s="6">
        <f t="shared" si="13"/>
        <v>23585269.126142796</v>
      </c>
      <c r="G127" s="5">
        <f t="shared" si="23"/>
        <v>259879.00000000003</v>
      </c>
      <c r="H127" s="5">
        <f t="shared" si="24"/>
        <v>-1498.6357242503145</v>
      </c>
      <c r="I127" s="5">
        <f>SUM($H$8:H127)</f>
        <v>2789748.126142933</v>
      </c>
    </row>
    <row r="128" spans="1:9" ht="15.75" customHeight="1">
      <c r="A128" s="1">
        <f>A116+1</f>
        <v>11</v>
      </c>
      <c r="B128" s="1">
        <v>121</v>
      </c>
      <c r="C128" s="5">
        <f t="shared" si="21"/>
        <v>-260020.38572425034</v>
      </c>
      <c r="D128" s="6">
        <f t="shared" si="22"/>
        <v>64859</v>
      </c>
      <c r="E128" s="6">
        <f t="shared" si="1"/>
        <v>195161.38572425034</v>
      </c>
      <c r="F128" s="6">
        <f t="shared" si="13"/>
        <v>23390107.740418546</v>
      </c>
      <c r="G128" s="5">
        <f t="shared" si="23"/>
        <v>259879.00000000003</v>
      </c>
      <c r="H128" s="5">
        <f t="shared" si="24"/>
        <v>-1498.6357242503145</v>
      </c>
      <c r="I128" s="5">
        <f>SUM($H$8:H128)</f>
        <v>2788249.4904186828</v>
      </c>
    </row>
    <row r="129" spans="1:9" ht="15.75" customHeight="1">
      <c r="B129" s="1">
        <v>122</v>
      </c>
      <c r="C129" s="5">
        <f t="shared" si="21"/>
        <v>-260020.38572425034</v>
      </c>
      <c r="D129" s="6">
        <f t="shared" si="22"/>
        <v>64322</v>
      </c>
      <c r="E129" s="6">
        <f t="shared" si="1"/>
        <v>195698.38572425034</v>
      </c>
      <c r="F129" s="6">
        <f t="shared" si="13"/>
        <v>23194409.354694296</v>
      </c>
      <c r="G129" s="5">
        <f t="shared" si="23"/>
        <v>259879.00000000003</v>
      </c>
      <c r="H129" s="5">
        <f t="shared" si="24"/>
        <v>-1498.6357242503145</v>
      </c>
      <c r="I129" s="5">
        <f>SUM($H$8:H129)</f>
        <v>2786750.8546944326</v>
      </c>
    </row>
    <row r="130" spans="1:9" ht="15.75" customHeight="1">
      <c r="B130" s="1">
        <v>123</v>
      </c>
      <c r="C130" s="5">
        <f t="shared" si="21"/>
        <v>-260020.38572425034</v>
      </c>
      <c r="D130" s="6">
        <f t="shared" si="22"/>
        <v>63784</v>
      </c>
      <c r="E130" s="6">
        <f t="shared" si="1"/>
        <v>196236.38572425034</v>
      </c>
      <c r="F130" s="6">
        <f t="shared" si="13"/>
        <v>22998172.968970045</v>
      </c>
      <c r="G130" s="5">
        <f t="shared" si="23"/>
        <v>259879.00000000003</v>
      </c>
      <c r="H130" s="5">
        <f t="shared" si="24"/>
        <v>-1498.6357242503145</v>
      </c>
      <c r="I130" s="5">
        <f>SUM($H$8:H130)</f>
        <v>2785252.2189701824</v>
      </c>
    </row>
    <row r="131" spans="1:9" ht="15.75" customHeight="1">
      <c r="B131" s="1">
        <v>124</v>
      </c>
      <c r="C131" s="5">
        <f t="shared" si="21"/>
        <v>-260020.38572425034</v>
      </c>
      <c r="D131" s="6">
        <f t="shared" si="22"/>
        <v>63244</v>
      </c>
      <c r="E131" s="6">
        <f t="shared" si="1"/>
        <v>196776.38572425034</v>
      </c>
      <c r="F131" s="6">
        <f t="shared" si="13"/>
        <v>22801396.583245795</v>
      </c>
      <c r="G131" s="5">
        <f t="shared" si="23"/>
        <v>259879.00000000003</v>
      </c>
      <c r="H131" s="5">
        <f t="shared" si="24"/>
        <v>-1498.6357242503145</v>
      </c>
      <c r="I131" s="5">
        <f>SUM($H$8:H131)</f>
        <v>2783753.5832459321</v>
      </c>
    </row>
    <row r="132" spans="1:9" ht="15.75" customHeight="1">
      <c r="B132" s="1">
        <v>125</v>
      </c>
      <c r="C132" s="5">
        <f t="shared" si="21"/>
        <v>-260020.38572425034</v>
      </c>
      <c r="D132" s="6">
        <f t="shared" si="22"/>
        <v>62703</v>
      </c>
      <c r="E132" s="6">
        <f t="shared" si="1"/>
        <v>197317.38572425034</v>
      </c>
      <c r="F132" s="6">
        <f t="shared" si="13"/>
        <v>22604079.197521545</v>
      </c>
      <c r="G132" s="5">
        <f t="shared" si="23"/>
        <v>259879.00000000003</v>
      </c>
      <c r="H132" s="5">
        <f>G132-$H$3+C132-$H$4</f>
        <v>-327238.63572425034</v>
      </c>
      <c r="I132" s="5">
        <f>SUM($H$8:H132)</f>
        <v>2456514.9475216819</v>
      </c>
    </row>
    <row r="133" spans="1:9" ht="15.75" customHeight="1">
      <c r="B133" s="1">
        <v>126</v>
      </c>
      <c r="C133" s="5">
        <f t="shared" si="21"/>
        <v>-260020.38572425034</v>
      </c>
      <c r="D133" s="6">
        <f t="shared" si="22"/>
        <v>62161</v>
      </c>
      <c r="E133" s="6">
        <f t="shared" si="1"/>
        <v>197859.38572425034</v>
      </c>
      <c r="F133" s="6">
        <f t="shared" si="13"/>
        <v>22406219.811797295</v>
      </c>
      <c r="G133" s="5">
        <f t="shared" si="23"/>
        <v>259879.00000000003</v>
      </c>
      <c r="H133" s="5">
        <f t="shared" ref="H133:H143" si="25">G133-$H$3+C133</f>
        <v>-1498.6357242503145</v>
      </c>
      <c r="I133" s="5">
        <f>SUM($H$8:H133)</f>
        <v>2455016.3117974317</v>
      </c>
    </row>
    <row r="134" spans="1:9" ht="15.75" customHeight="1">
      <c r="B134" s="1">
        <v>127</v>
      </c>
      <c r="C134" s="5">
        <f t="shared" si="21"/>
        <v>-260020.38572425034</v>
      </c>
      <c r="D134" s="6">
        <f t="shared" si="22"/>
        <v>61617</v>
      </c>
      <c r="E134" s="6">
        <f t="shared" si="1"/>
        <v>198403.38572425034</v>
      </c>
      <c r="F134" s="6">
        <f t="shared" si="13"/>
        <v>22207816.426073045</v>
      </c>
      <c r="G134" s="5">
        <f t="shared" si="23"/>
        <v>259879.00000000003</v>
      </c>
      <c r="H134" s="5">
        <f t="shared" si="25"/>
        <v>-1498.6357242503145</v>
      </c>
      <c r="I134" s="5">
        <f>SUM($H$8:H134)</f>
        <v>2453517.6760731814</v>
      </c>
    </row>
    <row r="135" spans="1:9" ht="15.75" customHeight="1">
      <c r="B135" s="1">
        <v>128</v>
      </c>
      <c r="C135" s="5">
        <f t="shared" si="21"/>
        <v>-260020.38572425034</v>
      </c>
      <c r="D135" s="6">
        <f t="shared" si="22"/>
        <v>61071</v>
      </c>
      <c r="E135" s="6">
        <f t="shared" si="1"/>
        <v>198949.38572425034</v>
      </c>
      <c r="F135" s="6">
        <f t="shared" si="13"/>
        <v>22008867.040348794</v>
      </c>
      <c r="G135" s="5">
        <f t="shared" si="23"/>
        <v>259879.00000000003</v>
      </c>
      <c r="H135" s="5">
        <f t="shared" si="25"/>
        <v>-1498.6357242503145</v>
      </c>
      <c r="I135" s="5">
        <f>SUM($H$8:H135)</f>
        <v>2452019.0403489312</v>
      </c>
    </row>
    <row r="136" spans="1:9" ht="15.75" customHeight="1">
      <c r="B136" s="1">
        <v>129</v>
      </c>
      <c r="C136" s="5">
        <f t="shared" si="21"/>
        <v>-260020.38572425034</v>
      </c>
      <c r="D136" s="6">
        <f t="shared" si="22"/>
        <v>60524</v>
      </c>
      <c r="E136" s="6">
        <f t="shared" si="1"/>
        <v>199496.38572425034</v>
      </c>
      <c r="F136" s="6">
        <f t="shared" si="13"/>
        <v>21809370.654624544</v>
      </c>
      <c r="G136" s="5">
        <f t="shared" si="23"/>
        <v>259879.00000000003</v>
      </c>
      <c r="H136" s="5">
        <f t="shared" si="25"/>
        <v>-1498.6357242503145</v>
      </c>
      <c r="I136" s="5">
        <f>SUM($H$8:H136)</f>
        <v>2450520.404624681</v>
      </c>
    </row>
    <row r="137" spans="1:9" ht="15.75" customHeight="1">
      <c r="B137" s="1">
        <v>130</v>
      </c>
      <c r="C137" s="5">
        <f t="shared" si="21"/>
        <v>-260020.38572425034</v>
      </c>
      <c r="D137" s="6">
        <f t="shared" si="22"/>
        <v>59975</v>
      </c>
      <c r="E137" s="6">
        <f t="shared" si="1"/>
        <v>200045.38572425034</v>
      </c>
      <c r="F137" s="6">
        <f t="shared" ref="F137:F200" si="26">F136-E137</f>
        <v>21609325.268900294</v>
      </c>
      <c r="G137" s="5">
        <f t="shared" si="23"/>
        <v>259879.00000000003</v>
      </c>
      <c r="H137" s="5">
        <f t="shared" si="25"/>
        <v>-1498.6357242503145</v>
      </c>
      <c r="I137" s="5">
        <f>SUM($H$8:H137)</f>
        <v>2449021.7689004308</v>
      </c>
    </row>
    <row r="138" spans="1:9" ht="15.75" customHeight="1">
      <c r="B138" s="1">
        <v>131</v>
      </c>
      <c r="C138" s="5">
        <f t="shared" si="21"/>
        <v>-260020.38572425034</v>
      </c>
      <c r="D138" s="6">
        <f t="shared" si="22"/>
        <v>59425</v>
      </c>
      <c r="E138" s="6">
        <f t="shared" si="1"/>
        <v>200595.38572425034</v>
      </c>
      <c r="F138" s="6">
        <f t="shared" si="26"/>
        <v>21408729.883176044</v>
      </c>
      <c r="G138" s="5">
        <f t="shared" si="23"/>
        <v>259879.00000000003</v>
      </c>
      <c r="H138" s="5">
        <f t="shared" si="25"/>
        <v>-1498.6357242503145</v>
      </c>
      <c r="I138" s="5">
        <f>SUM($H$8:H138)</f>
        <v>2447523.1331761805</v>
      </c>
    </row>
    <row r="139" spans="1:9" ht="15.75" customHeight="1">
      <c r="B139" s="1">
        <v>132</v>
      </c>
      <c r="C139" s="5">
        <f t="shared" si="21"/>
        <v>-260020.38572425034</v>
      </c>
      <c r="D139" s="6">
        <f t="shared" si="22"/>
        <v>58874</v>
      </c>
      <c r="E139" s="6">
        <f t="shared" si="1"/>
        <v>201146.38572425034</v>
      </c>
      <c r="F139" s="6">
        <f t="shared" si="26"/>
        <v>21207583.497451793</v>
      </c>
      <c r="G139" s="5">
        <f t="shared" si="23"/>
        <v>259879.00000000003</v>
      </c>
      <c r="H139" s="5">
        <f t="shared" si="25"/>
        <v>-1498.6357242503145</v>
      </c>
      <c r="I139" s="5">
        <f>SUM($H$8:H139)</f>
        <v>2446024.4974519303</v>
      </c>
    </row>
    <row r="140" spans="1:9" ht="15.75" customHeight="1">
      <c r="A140" s="1">
        <f>A128+1</f>
        <v>12</v>
      </c>
      <c r="B140" s="1">
        <v>133</v>
      </c>
      <c r="C140" s="5">
        <f t="shared" si="21"/>
        <v>-260020.38572425034</v>
      </c>
      <c r="D140" s="6">
        <f t="shared" si="22"/>
        <v>58320</v>
      </c>
      <c r="E140" s="6">
        <f t="shared" si="1"/>
        <v>201700.38572425034</v>
      </c>
      <c r="F140" s="6">
        <f t="shared" si="26"/>
        <v>21005883.111727543</v>
      </c>
      <c r="G140" s="5">
        <f t="shared" si="23"/>
        <v>259879.00000000003</v>
      </c>
      <c r="H140" s="5">
        <f t="shared" si="25"/>
        <v>-1498.6357242503145</v>
      </c>
      <c r="I140" s="5">
        <f>SUM($H$8:H140)</f>
        <v>2444525.8617276801</v>
      </c>
    </row>
    <row r="141" spans="1:9" ht="15.75" customHeight="1">
      <c r="B141" s="1">
        <v>134</v>
      </c>
      <c r="C141" s="5">
        <f t="shared" si="21"/>
        <v>-260020.38572425034</v>
      </c>
      <c r="D141" s="6">
        <f t="shared" si="22"/>
        <v>57766</v>
      </c>
      <c r="E141" s="6">
        <f t="shared" si="1"/>
        <v>202254.38572425034</v>
      </c>
      <c r="F141" s="6">
        <f t="shared" si="26"/>
        <v>20803628.726003293</v>
      </c>
      <c r="G141" s="5">
        <f t="shared" si="23"/>
        <v>259879.00000000003</v>
      </c>
      <c r="H141" s="5">
        <f t="shared" si="25"/>
        <v>-1498.6357242503145</v>
      </c>
      <c r="I141" s="5">
        <f>SUM($H$8:H141)</f>
        <v>2443027.2260034299</v>
      </c>
    </row>
    <row r="142" spans="1:9" ht="15.75" customHeight="1">
      <c r="B142" s="1">
        <v>135</v>
      </c>
      <c r="C142" s="5">
        <f t="shared" si="21"/>
        <v>-260020.38572425034</v>
      </c>
      <c r="D142" s="6">
        <f t="shared" si="22"/>
        <v>57209</v>
      </c>
      <c r="E142" s="6">
        <f t="shared" si="1"/>
        <v>202811.38572425034</v>
      </c>
      <c r="F142" s="6">
        <f t="shared" si="26"/>
        <v>20600817.340279043</v>
      </c>
      <c r="G142" s="5">
        <f t="shared" si="23"/>
        <v>259879.00000000003</v>
      </c>
      <c r="H142" s="5">
        <f t="shared" si="25"/>
        <v>-1498.6357242503145</v>
      </c>
      <c r="I142" s="5">
        <f>SUM($H$8:H142)</f>
        <v>2441528.5902791796</v>
      </c>
    </row>
    <row r="143" spans="1:9" ht="15.75" customHeight="1">
      <c r="B143" s="1">
        <v>136</v>
      </c>
      <c r="C143" s="5">
        <f t="shared" si="21"/>
        <v>-260020.38572425034</v>
      </c>
      <c r="D143" s="6">
        <f t="shared" si="22"/>
        <v>56652</v>
      </c>
      <c r="E143" s="6">
        <f t="shared" si="1"/>
        <v>203368.38572425034</v>
      </c>
      <c r="F143" s="6">
        <f t="shared" si="26"/>
        <v>20397448.954554792</v>
      </c>
      <c r="G143" s="5">
        <f t="shared" si="23"/>
        <v>259879.00000000003</v>
      </c>
      <c r="H143" s="5">
        <f t="shared" si="25"/>
        <v>-1498.6357242503145</v>
      </c>
      <c r="I143" s="5">
        <f>SUM($H$8:H143)</f>
        <v>2440029.9545549294</v>
      </c>
    </row>
    <row r="144" spans="1:9" ht="15.75" customHeight="1">
      <c r="B144" s="1">
        <v>137</v>
      </c>
      <c r="C144" s="5">
        <f t="shared" si="21"/>
        <v>-260020.38572425034</v>
      </c>
      <c r="D144" s="6">
        <f t="shared" si="22"/>
        <v>56092</v>
      </c>
      <c r="E144" s="6">
        <f t="shared" si="1"/>
        <v>203928.38572425034</v>
      </c>
      <c r="F144" s="6">
        <f t="shared" si="26"/>
        <v>20193520.568830542</v>
      </c>
      <c r="G144" s="5">
        <f t="shared" si="23"/>
        <v>259879.00000000003</v>
      </c>
      <c r="H144" s="5">
        <f>G144-$H$3+C144-$H$4</f>
        <v>-327238.63572425034</v>
      </c>
      <c r="I144" s="5">
        <f>SUM($H$8:H144)</f>
        <v>2112791.3188306792</v>
      </c>
    </row>
    <row r="145" spans="1:9" ht="15.75" customHeight="1">
      <c r="B145" s="1">
        <v>138</v>
      </c>
      <c r="C145" s="5">
        <f t="shared" si="21"/>
        <v>-260020.38572425034</v>
      </c>
      <c r="D145" s="6">
        <f t="shared" si="22"/>
        <v>55532</v>
      </c>
      <c r="E145" s="6">
        <f t="shared" si="1"/>
        <v>204488.38572425034</v>
      </c>
      <c r="F145" s="6">
        <f t="shared" si="26"/>
        <v>19989032.183106292</v>
      </c>
      <c r="G145" s="5">
        <f t="shared" si="23"/>
        <v>259879.00000000003</v>
      </c>
      <c r="H145" s="5">
        <f t="shared" ref="H145:H155" si="27">G145-$H$3+C145</f>
        <v>-1498.6357242503145</v>
      </c>
      <c r="I145" s="5">
        <f>SUM($H$8:H145)</f>
        <v>2111292.6831064289</v>
      </c>
    </row>
    <row r="146" spans="1:9" ht="15.75" customHeight="1">
      <c r="B146" s="1">
        <v>139</v>
      </c>
      <c r="C146" s="5">
        <f t="shared" si="21"/>
        <v>-260020.38572425034</v>
      </c>
      <c r="D146" s="6">
        <f t="shared" si="22"/>
        <v>54969</v>
      </c>
      <c r="E146" s="6">
        <f t="shared" si="1"/>
        <v>205051.38572425034</v>
      </c>
      <c r="F146" s="6">
        <f t="shared" si="26"/>
        <v>19783980.797382042</v>
      </c>
      <c r="G146" s="5">
        <f t="shared" si="23"/>
        <v>259879.00000000003</v>
      </c>
      <c r="H146" s="5">
        <f t="shared" si="27"/>
        <v>-1498.6357242503145</v>
      </c>
      <c r="I146" s="5">
        <f>SUM($H$8:H146)</f>
        <v>2109794.0473821787</v>
      </c>
    </row>
    <row r="147" spans="1:9" ht="15.75" customHeight="1">
      <c r="B147" s="1">
        <v>140</v>
      </c>
      <c r="C147" s="5">
        <f t="shared" si="21"/>
        <v>-260020.38572425034</v>
      </c>
      <c r="D147" s="6">
        <f t="shared" si="22"/>
        <v>54405</v>
      </c>
      <c r="E147" s="6">
        <f t="shared" si="1"/>
        <v>205615.38572425034</v>
      </c>
      <c r="F147" s="6">
        <f t="shared" si="26"/>
        <v>19578365.411657792</v>
      </c>
      <c r="G147" s="5">
        <f t="shared" si="23"/>
        <v>259879.00000000003</v>
      </c>
      <c r="H147" s="5">
        <f t="shared" si="27"/>
        <v>-1498.6357242503145</v>
      </c>
      <c r="I147" s="5">
        <f>SUM($H$8:H147)</f>
        <v>2108295.4116579285</v>
      </c>
    </row>
    <row r="148" spans="1:9" ht="15.75" customHeight="1">
      <c r="B148" s="1">
        <v>141</v>
      </c>
      <c r="C148" s="5">
        <f t="shared" ref="C148:C175" si="28">PMT($N$10/12,$D$5*12,$D$3*10000)</f>
        <v>-260020.38572425034</v>
      </c>
      <c r="D148" s="6">
        <f t="shared" ref="D148:D175" si="29">INT(F147*$N$10/12)</f>
        <v>53840</v>
      </c>
      <c r="E148" s="6">
        <f t="shared" si="1"/>
        <v>206180.38572425034</v>
      </c>
      <c r="F148" s="6">
        <f t="shared" si="26"/>
        <v>19372185.025933541</v>
      </c>
      <c r="G148" s="5">
        <f t="shared" ref="G148:G175" si="30">($H$2+$L$10*$H$5)*$M$10</f>
        <v>259879.00000000003</v>
      </c>
      <c r="H148" s="5">
        <f t="shared" si="27"/>
        <v>-1498.6357242503145</v>
      </c>
      <c r="I148" s="5">
        <f>SUM($H$8:H148)</f>
        <v>2106796.7759336783</v>
      </c>
    </row>
    <row r="149" spans="1:9" ht="15.75" customHeight="1">
      <c r="B149" s="1">
        <v>142</v>
      </c>
      <c r="C149" s="5">
        <f t="shared" si="28"/>
        <v>-260020.38572425034</v>
      </c>
      <c r="D149" s="6">
        <f t="shared" si="29"/>
        <v>53273</v>
      </c>
      <c r="E149" s="6">
        <f t="shared" si="1"/>
        <v>206747.38572425034</v>
      </c>
      <c r="F149" s="6">
        <f t="shared" si="26"/>
        <v>19165437.640209291</v>
      </c>
      <c r="G149" s="5">
        <f t="shared" si="30"/>
        <v>259879.00000000003</v>
      </c>
      <c r="H149" s="5">
        <f t="shared" si="27"/>
        <v>-1498.6357242503145</v>
      </c>
      <c r="I149" s="5">
        <f>SUM($H$8:H149)</f>
        <v>2105298.140209428</v>
      </c>
    </row>
    <row r="150" spans="1:9" ht="15.75" customHeight="1">
      <c r="B150" s="1">
        <v>143</v>
      </c>
      <c r="C150" s="5">
        <f t="shared" si="28"/>
        <v>-260020.38572425034</v>
      </c>
      <c r="D150" s="6">
        <f t="shared" si="29"/>
        <v>52704</v>
      </c>
      <c r="E150" s="6">
        <f t="shared" si="1"/>
        <v>207316.38572425034</v>
      </c>
      <c r="F150" s="6">
        <f t="shared" si="26"/>
        <v>18958121.254485041</v>
      </c>
      <c r="G150" s="5">
        <f t="shared" si="30"/>
        <v>259879.00000000003</v>
      </c>
      <c r="H150" s="5">
        <f t="shared" si="27"/>
        <v>-1498.6357242503145</v>
      </c>
      <c r="I150" s="5">
        <f>SUM($H$8:H150)</f>
        <v>2103799.5044851778</v>
      </c>
    </row>
    <row r="151" spans="1:9" ht="15.75" customHeight="1">
      <c r="B151" s="1">
        <v>144</v>
      </c>
      <c r="C151" s="5">
        <f t="shared" si="28"/>
        <v>-260020.38572425034</v>
      </c>
      <c r="D151" s="6">
        <f t="shared" si="29"/>
        <v>52134</v>
      </c>
      <c r="E151" s="6">
        <f t="shared" si="1"/>
        <v>207886.38572425034</v>
      </c>
      <c r="F151" s="6">
        <f t="shared" si="26"/>
        <v>18750234.868760791</v>
      </c>
      <c r="G151" s="5">
        <f t="shared" si="30"/>
        <v>259879.00000000003</v>
      </c>
      <c r="H151" s="5">
        <f t="shared" si="27"/>
        <v>-1498.6357242503145</v>
      </c>
      <c r="I151" s="5">
        <f>SUM($H$8:H151)</f>
        <v>2102300.8687609276</v>
      </c>
    </row>
    <row r="152" spans="1:9" ht="15.75" customHeight="1">
      <c r="A152" s="1">
        <f>A140+1</f>
        <v>13</v>
      </c>
      <c r="B152" s="1">
        <v>145</v>
      </c>
      <c r="C152" s="5">
        <f t="shared" si="28"/>
        <v>-260020.38572425034</v>
      </c>
      <c r="D152" s="6">
        <f t="shared" si="29"/>
        <v>51563</v>
      </c>
      <c r="E152" s="6">
        <f t="shared" si="1"/>
        <v>208457.38572425034</v>
      </c>
      <c r="F152" s="6">
        <f t="shared" si="26"/>
        <v>18541777.48303654</v>
      </c>
      <c r="G152" s="5">
        <f t="shared" si="30"/>
        <v>259879.00000000003</v>
      </c>
      <c r="H152" s="5">
        <f t="shared" si="27"/>
        <v>-1498.6357242503145</v>
      </c>
      <c r="I152" s="5">
        <f>SUM($H$8:H152)</f>
        <v>2100802.2330366774</v>
      </c>
    </row>
    <row r="153" spans="1:9" ht="15.75" customHeight="1">
      <c r="B153" s="1">
        <v>146</v>
      </c>
      <c r="C153" s="5">
        <f t="shared" si="28"/>
        <v>-260020.38572425034</v>
      </c>
      <c r="D153" s="6">
        <f t="shared" si="29"/>
        <v>50989</v>
      </c>
      <c r="E153" s="6">
        <f t="shared" si="1"/>
        <v>209031.38572425034</v>
      </c>
      <c r="F153" s="6">
        <f t="shared" si="26"/>
        <v>18332746.09731229</v>
      </c>
      <c r="G153" s="5">
        <f t="shared" si="30"/>
        <v>259879.00000000003</v>
      </c>
      <c r="H153" s="5">
        <f t="shared" si="27"/>
        <v>-1498.6357242503145</v>
      </c>
      <c r="I153" s="5">
        <f>SUM($H$8:H153)</f>
        <v>2099303.5973124271</v>
      </c>
    </row>
    <row r="154" spans="1:9" ht="15.75" customHeight="1">
      <c r="B154" s="1">
        <v>147</v>
      </c>
      <c r="C154" s="5">
        <f t="shared" si="28"/>
        <v>-260020.38572425034</v>
      </c>
      <c r="D154" s="6">
        <f t="shared" si="29"/>
        <v>50415</v>
      </c>
      <c r="E154" s="6">
        <f t="shared" si="1"/>
        <v>209605.38572425034</v>
      </c>
      <c r="F154" s="6">
        <f t="shared" si="26"/>
        <v>18123140.71158804</v>
      </c>
      <c r="G154" s="5">
        <f t="shared" si="30"/>
        <v>259879.00000000003</v>
      </c>
      <c r="H154" s="5">
        <f t="shared" si="27"/>
        <v>-1498.6357242503145</v>
      </c>
      <c r="I154" s="5">
        <f>SUM($H$8:H154)</f>
        <v>2097804.9615881769</v>
      </c>
    </row>
    <row r="155" spans="1:9" ht="15.75" customHeight="1">
      <c r="B155" s="1">
        <v>148</v>
      </c>
      <c r="C155" s="5">
        <f t="shared" si="28"/>
        <v>-260020.38572425034</v>
      </c>
      <c r="D155" s="6">
        <f t="shared" si="29"/>
        <v>49838</v>
      </c>
      <c r="E155" s="6">
        <f t="shared" si="1"/>
        <v>210182.38572425034</v>
      </c>
      <c r="F155" s="6">
        <f t="shared" si="26"/>
        <v>17912958.32586379</v>
      </c>
      <c r="G155" s="5">
        <f t="shared" si="30"/>
        <v>259879.00000000003</v>
      </c>
      <c r="H155" s="5">
        <f t="shared" si="27"/>
        <v>-1498.6357242503145</v>
      </c>
      <c r="I155" s="5">
        <f>SUM($H$8:H155)</f>
        <v>2096306.3258639267</v>
      </c>
    </row>
    <row r="156" spans="1:9" ht="15.75" customHeight="1">
      <c r="B156" s="1">
        <v>149</v>
      </c>
      <c r="C156" s="5">
        <f t="shared" si="28"/>
        <v>-260020.38572425034</v>
      </c>
      <c r="D156" s="6">
        <f t="shared" si="29"/>
        <v>49260</v>
      </c>
      <c r="E156" s="6">
        <f t="shared" si="1"/>
        <v>210760.38572425034</v>
      </c>
      <c r="F156" s="6">
        <f t="shared" si="26"/>
        <v>17702197.94013954</v>
      </c>
      <c r="G156" s="5">
        <f t="shared" si="30"/>
        <v>259879.00000000003</v>
      </c>
      <c r="H156" s="5">
        <f>G156-$H$3+C156-$H$4</f>
        <v>-327238.63572425034</v>
      </c>
      <c r="I156" s="5">
        <f>SUM($H$8:H156)</f>
        <v>1769067.6901396764</v>
      </c>
    </row>
    <row r="157" spans="1:9" ht="15.75" customHeight="1">
      <c r="B157" s="1">
        <v>150</v>
      </c>
      <c r="C157" s="5">
        <f t="shared" si="28"/>
        <v>-260020.38572425034</v>
      </c>
      <c r="D157" s="6">
        <f t="shared" si="29"/>
        <v>48681</v>
      </c>
      <c r="E157" s="6">
        <f t="shared" si="1"/>
        <v>211339.38572425034</v>
      </c>
      <c r="F157" s="6">
        <f t="shared" si="26"/>
        <v>17490858.554415289</v>
      </c>
      <c r="G157" s="5">
        <f t="shared" si="30"/>
        <v>259879.00000000003</v>
      </c>
      <c r="H157" s="5">
        <f t="shared" ref="H157:H167" si="31">G157-$H$3+C157</f>
        <v>-1498.6357242503145</v>
      </c>
      <c r="I157" s="5">
        <f>SUM($H$8:H157)</f>
        <v>1767569.0544154262</v>
      </c>
    </row>
    <row r="158" spans="1:9" ht="15.75" customHeight="1">
      <c r="B158" s="1">
        <v>151</v>
      </c>
      <c r="C158" s="5">
        <f t="shared" si="28"/>
        <v>-260020.38572425034</v>
      </c>
      <c r="D158" s="6">
        <f t="shared" si="29"/>
        <v>48099</v>
      </c>
      <c r="E158" s="6">
        <f t="shared" si="1"/>
        <v>211921.38572425034</v>
      </c>
      <c r="F158" s="6">
        <f t="shared" si="26"/>
        <v>17278937.168691039</v>
      </c>
      <c r="G158" s="5">
        <f t="shared" si="30"/>
        <v>259879.00000000003</v>
      </c>
      <c r="H158" s="5">
        <f t="shared" si="31"/>
        <v>-1498.6357242503145</v>
      </c>
      <c r="I158" s="5">
        <f>SUM($H$8:H158)</f>
        <v>1766070.418691176</v>
      </c>
    </row>
    <row r="159" spans="1:9" ht="15.75" customHeight="1">
      <c r="B159" s="1">
        <v>152</v>
      </c>
      <c r="C159" s="5">
        <f t="shared" si="28"/>
        <v>-260020.38572425034</v>
      </c>
      <c r="D159" s="6">
        <f t="shared" si="29"/>
        <v>47517</v>
      </c>
      <c r="E159" s="6">
        <f t="shared" si="1"/>
        <v>212503.38572425034</v>
      </c>
      <c r="F159" s="6">
        <f t="shared" si="26"/>
        <v>17066433.782966789</v>
      </c>
      <c r="G159" s="5">
        <f t="shared" si="30"/>
        <v>259879.00000000003</v>
      </c>
      <c r="H159" s="5">
        <f t="shared" si="31"/>
        <v>-1498.6357242503145</v>
      </c>
      <c r="I159" s="5">
        <f>SUM($H$8:H159)</f>
        <v>1764571.7829669258</v>
      </c>
    </row>
    <row r="160" spans="1:9" ht="15.75" customHeight="1">
      <c r="B160" s="1">
        <v>153</v>
      </c>
      <c r="C160" s="5">
        <f t="shared" si="28"/>
        <v>-260020.38572425034</v>
      </c>
      <c r="D160" s="6">
        <f t="shared" si="29"/>
        <v>46932</v>
      </c>
      <c r="E160" s="6">
        <f t="shared" si="1"/>
        <v>213088.38572425034</v>
      </c>
      <c r="F160" s="6">
        <f t="shared" si="26"/>
        <v>16853345.397242539</v>
      </c>
      <c r="G160" s="5">
        <f t="shared" si="30"/>
        <v>259879.00000000003</v>
      </c>
      <c r="H160" s="5">
        <f t="shared" si="31"/>
        <v>-1498.6357242503145</v>
      </c>
      <c r="I160" s="5">
        <f>SUM($H$8:H160)</f>
        <v>1763073.1472426755</v>
      </c>
    </row>
    <row r="161" spans="1:9" ht="15.75" customHeight="1">
      <c r="B161" s="1">
        <v>154</v>
      </c>
      <c r="C161" s="5">
        <f t="shared" si="28"/>
        <v>-260020.38572425034</v>
      </c>
      <c r="D161" s="6">
        <f t="shared" si="29"/>
        <v>46346</v>
      </c>
      <c r="E161" s="6">
        <f t="shared" si="1"/>
        <v>213674.38572425034</v>
      </c>
      <c r="F161" s="6">
        <f t="shared" si="26"/>
        <v>16639671.011518288</v>
      </c>
      <c r="G161" s="5">
        <f t="shared" si="30"/>
        <v>259879.00000000003</v>
      </c>
      <c r="H161" s="5">
        <f t="shared" si="31"/>
        <v>-1498.6357242503145</v>
      </c>
      <c r="I161" s="5">
        <f>SUM($H$8:H161)</f>
        <v>1761574.5115184253</v>
      </c>
    </row>
    <row r="162" spans="1:9" ht="15.75" customHeight="1">
      <c r="B162" s="1">
        <v>155</v>
      </c>
      <c r="C162" s="5">
        <f t="shared" si="28"/>
        <v>-260020.38572425034</v>
      </c>
      <c r="D162" s="6">
        <f t="shared" si="29"/>
        <v>45759</v>
      </c>
      <c r="E162" s="6">
        <f t="shared" si="1"/>
        <v>214261.38572425034</v>
      </c>
      <c r="F162" s="6">
        <f t="shared" si="26"/>
        <v>16425409.625794038</v>
      </c>
      <c r="G162" s="5">
        <f t="shared" si="30"/>
        <v>259879.00000000003</v>
      </c>
      <c r="H162" s="5">
        <f t="shared" si="31"/>
        <v>-1498.6357242503145</v>
      </c>
      <c r="I162" s="5">
        <f>SUM($H$8:H162)</f>
        <v>1760075.8757941751</v>
      </c>
    </row>
    <row r="163" spans="1:9" ht="15.75" customHeight="1">
      <c r="B163" s="1">
        <v>156</v>
      </c>
      <c r="C163" s="5">
        <f t="shared" si="28"/>
        <v>-260020.38572425034</v>
      </c>
      <c r="D163" s="6">
        <f t="shared" si="29"/>
        <v>45169</v>
      </c>
      <c r="E163" s="6">
        <f t="shared" si="1"/>
        <v>214851.38572425034</v>
      </c>
      <c r="F163" s="6">
        <f t="shared" si="26"/>
        <v>16210558.240069788</v>
      </c>
      <c r="G163" s="5">
        <f t="shared" si="30"/>
        <v>259879.00000000003</v>
      </c>
      <c r="H163" s="5">
        <f t="shared" si="31"/>
        <v>-1498.6357242503145</v>
      </c>
      <c r="I163" s="5">
        <f>SUM($H$8:H163)</f>
        <v>1758577.2400699249</v>
      </c>
    </row>
    <row r="164" spans="1:9" ht="15.75" customHeight="1">
      <c r="A164" s="1">
        <f>A152+1</f>
        <v>14</v>
      </c>
      <c r="B164" s="1">
        <v>157</v>
      </c>
      <c r="C164" s="5">
        <f t="shared" si="28"/>
        <v>-260020.38572425034</v>
      </c>
      <c r="D164" s="6">
        <f t="shared" si="29"/>
        <v>44579</v>
      </c>
      <c r="E164" s="6">
        <f t="shared" si="1"/>
        <v>215441.38572425034</v>
      </c>
      <c r="F164" s="6">
        <f t="shared" si="26"/>
        <v>15995116.854345538</v>
      </c>
      <c r="G164" s="5">
        <f t="shared" si="30"/>
        <v>259879.00000000003</v>
      </c>
      <c r="H164" s="5">
        <f t="shared" si="31"/>
        <v>-1498.6357242503145</v>
      </c>
      <c r="I164" s="5">
        <f>SUM($H$8:H164)</f>
        <v>1757078.6043456746</v>
      </c>
    </row>
    <row r="165" spans="1:9" ht="15.75" customHeight="1">
      <c r="B165" s="1">
        <v>158</v>
      </c>
      <c r="C165" s="5">
        <f t="shared" si="28"/>
        <v>-260020.38572425034</v>
      </c>
      <c r="D165" s="6">
        <f t="shared" si="29"/>
        <v>43986</v>
      </c>
      <c r="E165" s="6">
        <f t="shared" si="1"/>
        <v>216034.38572425034</v>
      </c>
      <c r="F165" s="6">
        <f t="shared" si="26"/>
        <v>15779082.468621287</v>
      </c>
      <c r="G165" s="5">
        <f t="shared" si="30"/>
        <v>259879.00000000003</v>
      </c>
      <c r="H165" s="5">
        <f t="shared" si="31"/>
        <v>-1498.6357242503145</v>
      </c>
      <c r="I165" s="5">
        <f>SUM($H$8:H165)</f>
        <v>1755579.9686214244</v>
      </c>
    </row>
    <row r="166" spans="1:9" ht="15.75" customHeight="1">
      <c r="B166" s="1">
        <v>159</v>
      </c>
      <c r="C166" s="5">
        <f t="shared" si="28"/>
        <v>-260020.38572425034</v>
      </c>
      <c r="D166" s="6">
        <f t="shared" si="29"/>
        <v>43392</v>
      </c>
      <c r="E166" s="6">
        <f t="shared" si="1"/>
        <v>216628.38572425034</v>
      </c>
      <c r="F166" s="6">
        <f t="shared" si="26"/>
        <v>15562454.082897037</v>
      </c>
      <c r="G166" s="5">
        <f t="shared" si="30"/>
        <v>259879.00000000003</v>
      </c>
      <c r="H166" s="5">
        <f t="shared" si="31"/>
        <v>-1498.6357242503145</v>
      </c>
      <c r="I166" s="5">
        <f>SUM($H$8:H166)</f>
        <v>1754081.3328971742</v>
      </c>
    </row>
    <row r="167" spans="1:9" ht="15.75" customHeight="1">
      <c r="B167" s="1">
        <v>160</v>
      </c>
      <c r="C167" s="5">
        <f t="shared" si="28"/>
        <v>-260020.38572425034</v>
      </c>
      <c r="D167" s="6">
        <f t="shared" si="29"/>
        <v>42796</v>
      </c>
      <c r="E167" s="6">
        <f t="shared" si="1"/>
        <v>217224.38572425034</v>
      </c>
      <c r="F167" s="6">
        <f t="shared" si="26"/>
        <v>15345229.697172787</v>
      </c>
      <c r="G167" s="5">
        <f t="shared" si="30"/>
        <v>259879.00000000003</v>
      </c>
      <c r="H167" s="5">
        <f t="shared" si="31"/>
        <v>-1498.6357242503145</v>
      </c>
      <c r="I167" s="5">
        <f>SUM($H$8:H167)</f>
        <v>1752582.6971729239</v>
      </c>
    </row>
    <row r="168" spans="1:9" ht="15.75" customHeight="1">
      <c r="B168" s="1">
        <v>161</v>
      </c>
      <c r="C168" s="5">
        <f t="shared" si="28"/>
        <v>-260020.38572425034</v>
      </c>
      <c r="D168" s="6">
        <f t="shared" si="29"/>
        <v>42199</v>
      </c>
      <c r="E168" s="6">
        <f t="shared" si="1"/>
        <v>217821.38572425034</v>
      </c>
      <c r="F168" s="6">
        <f t="shared" si="26"/>
        <v>15127408.311448537</v>
      </c>
      <c r="G168" s="5">
        <f t="shared" si="30"/>
        <v>259879.00000000003</v>
      </c>
      <c r="H168" s="5">
        <f>G168-$H$3+C168-$H$4</f>
        <v>-327238.63572425034</v>
      </c>
      <c r="I168" s="5">
        <f>SUM($H$8:H168)</f>
        <v>1425344.0614486737</v>
      </c>
    </row>
    <row r="169" spans="1:9" ht="15.75" customHeight="1">
      <c r="B169" s="1">
        <v>162</v>
      </c>
      <c r="C169" s="5">
        <f t="shared" si="28"/>
        <v>-260020.38572425034</v>
      </c>
      <c r="D169" s="6">
        <f t="shared" si="29"/>
        <v>41600</v>
      </c>
      <c r="E169" s="6">
        <f t="shared" si="1"/>
        <v>218420.38572425034</v>
      </c>
      <c r="F169" s="6">
        <f t="shared" si="26"/>
        <v>14908987.925724287</v>
      </c>
      <c r="G169" s="5">
        <f t="shared" si="30"/>
        <v>259879.00000000003</v>
      </c>
      <c r="H169" s="5">
        <f t="shared" ref="H169:H175" si="32">G169-$H$3+C169</f>
        <v>-1498.6357242503145</v>
      </c>
      <c r="I169" s="5">
        <f>SUM($H$8:H169)</f>
        <v>1423845.4257244235</v>
      </c>
    </row>
    <row r="170" spans="1:9" ht="15.75" customHeight="1">
      <c r="B170" s="1">
        <v>163</v>
      </c>
      <c r="C170" s="5">
        <f t="shared" si="28"/>
        <v>-260020.38572425034</v>
      </c>
      <c r="D170" s="6">
        <f t="shared" si="29"/>
        <v>40999</v>
      </c>
      <c r="E170" s="6">
        <f t="shared" si="1"/>
        <v>219021.38572425034</v>
      </c>
      <c r="F170" s="6">
        <f t="shared" si="26"/>
        <v>14689966.540000036</v>
      </c>
      <c r="G170" s="5">
        <f t="shared" si="30"/>
        <v>259879.00000000003</v>
      </c>
      <c r="H170" s="5">
        <f t="shared" si="32"/>
        <v>-1498.6357242503145</v>
      </c>
      <c r="I170" s="5">
        <f>SUM($H$8:H170)</f>
        <v>1422346.7900001733</v>
      </c>
    </row>
    <row r="171" spans="1:9" ht="15.75" customHeight="1">
      <c r="B171" s="1">
        <v>164</v>
      </c>
      <c r="C171" s="5">
        <f t="shared" si="28"/>
        <v>-260020.38572425034</v>
      </c>
      <c r="D171" s="6">
        <f t="shared" si="29"/>
        <v>40397</v>
      </c>
      <c r="E171" s="6">
        <f t="shared" si="1"/>
        <v>219623.38572425034</v>
      </c>
      <c r="F171" s="6">
        <f t="shared" si="26"/>
        <v>14470343.154275786</v>
      </c>
      <c r="G171" s="5">
        <f t="shared" si="30"/>
        <v>259879.00000000003</v>
      </c>
      <c r="H171" s="5">
        <f t="shared" si="32"/>
        <v>-1498.6357242503145</v>
      </c>
      <c r="I171" s="5">
        <f>SUM($H$8:H171)</f>
        <v>1420848.154275923</v>
      </c>
    </row>
    <row r="172" spans="1:9" ht="15.75" customHeight="1">
      <c r="B172" s="1">
        <v>165</v>
      </c>
      <c r="C172" s="5">
        <f t="shared" si="28"/>
        <v>-260020.38572425034</v>
      </c>
      <c r="D172" s="6">
        <f t="shared" si="29"/>
        <v>39793</v>
      </c>
      <c r="E172" s="6">
        <f t="shared" si="1"/>
        <v>220227.38572425034</v>
      </c>
      <c r="F172" s="6">
        <f t="shared" si="26"/>
        <v>14250115.768551536</v>
      </c>
      <c r="G172" s="5">
        <f t="shared" si="30"/>
        <v>259879.00000000003</v>
      </c>
      <c r="H172" s="5">
        <f t="shared" si="32"/>
        <v>-1498.6357242503145</v>
      </c>
      <c r="I172" s="5">
        <f>SUM($H$8:H172)</f>
        <v>1419349.5185516728</v>
      </c>
    </row>
    <row r="173" spans="1:9" ht="15.75" customHeight="1">
      <c r="B173" s="1">
        <v>166</v>
      </c>
      <c r="C173" s="5">
        <f t="shared" si="28"/>
        <v>-260020.38572425034</v>
      </c>
      <c r="D173" s="6">
        <f t="shared" si="29"/>
        <v>39187</v>
      </c>
      <c r="E173" s="6">
        <f t="shared" si="1"/>
        <v>220833.38572425034</v>
      </c>
      <c r="F173" s="6">
        <f t="shared" si="26"/>
        <v>14029282.382827286</v>
      </c>
      <c r="G173" s="5">
        <f t="shared" si="30"/>
        <v>259879.00000000003</v>
      </c>
      <c r="H173" s="5">
        <f t="shared" si="32"/>
        <v>-1498.6357242503145</v>
      </c>
      <c r="I173" s="5">
        <f>SUM($H$8:H173)</f>
        <v>1417850.8828274226</v>
      </c>
    </row>
    <row r="174" spans="1:9" ht="15.75" customHeight="1">
      <c r="B174" s="1">
        <v>167</v>
      </c>
      <c r="C174" s="5">
        <f t="shared" si="28"/>
        <v>-260020.38572425034</v>
      </c>
      <c r="D174" s="6">
        <f t="shared" si="29"/>
        <v>38580</v>
      </c>
      <c r="E174" s="6">
        <f t="shared" si="1"/>
        <v>221440.38572425034</v>
      </c>
      <c r="F174" s="6">
        <f t="shared" si="26"/>
        <v>13807841.997103035</v>
      </c>
      <c r="G174" s="5">
        <f t="shared" si="30"/>
        <v>259879.00000000003</v>
      </c>
      <c r="H174" s="5">
        <f t="shared" si="32"/>
        <v>-1498.6357242503145</v>
      </c>
      <c r="I174" s="5">
        <f>SUM($H$8:H174)</f>
        <v>1416352.2471031724</v>
      </c>
    </row>
    <row r="175" spans="1:9" ht="15.75" customHeight="1">
      <c r="B175" s="1">
        <v>168</v>
      </c>
      <c r="C175" s="5">
        <f t="shared" si="28"/>
        <v>-260020.38572425034</v>
      </c>
      <c r="D175" s="6">
        <f t="shared" si="29"/>
        <v>37971</v>
      </c>
      <c r="E175" s="6">
        <f t="shared" si="1"/>
        <v>222049.38572425034</v>
      </c>
      <c r="F175" s="6">
        <f t="shared" si="26"/>
        <v>13585792.611378785</v>
      </c>
      <c r="G175" s="5">
        <f t="shared" si="30"/>
        <v>259879.00000000003</v>
      </c>
      <c r="H175" s="5">
        <f t="shared" si="32"/>
        <v>-1498.6357242503145</v>
      </c>
      <c r="I175" s="5">
        <f>SUM($H$8:H175)</f>
        <v>1414853.6113789221</v>
      </c>
    </row>
    <row r="176" spans="1:9" ht="15.75" customHeight="1">
      <c r="A176" s="1">
        <f>A164+1</f>
        <v>15</v>
      </c>
      <c r="B176" s="1">
        <v>169</v>
      </c>
      <c r="C176" s="5">
        <f t="shared" ref="C176:C207" si="33">PMT($N$11/12,$D$5*12,$D$3*10000)</f>
        <v>-260020.38572425034</v>
      </c>
      <c r="D176" s="6">
        <f t="shared" ref="D176:D207" si="34">INT(F175*$N$11/12)</f>
        <v>37360</v>
      </c>
      <c r="E176" s="6">
        <f t="shared" si="1"/>
        <v>222660.38572425034</v>
      </c>
      <c r="F176" s="6">
        <f t="shared" si="26"/>
        <v>13363132.225654535</v>
      </c>
      <c r="G176" s="5">
        <f t="shared" ref="G176:G207" si="35">($H$2+$L$11*$H$5)*$M$11</f>
        <v>257392.00000000006</v>
      </c>
      <c r="H176" s="5">
        <f>G176-$H$3+C176-$O$11</f>
        <v>-2503985.6357242502</v>
      </c>
      <c r="I176" s="5">
        <f>SUM($H$8:H176)</f>
        <v>-1089132.0243453281</v>
      </c>
    </row>
    <row r="177" spans="1:9" ht="15.75" customHeight="1">
      <c r="B177" s="1">
        <v>170</v>
      </c>
      <c r="C177" s="5">
        <f t="shared" si="33"/>
        <v>-260020.38572425034</v>
      </c>
      <c r="D177" s="6">
        <f t="shared" si="34"/>
        <v>36748</v>
      </c>
      <c r="E177" s="6">
        <f t="shared" si="1"/>
        <v>223272.38572425034</v>
      </c>
      <c r="F177" s="6">
        <f t="shared" si="26"/>
        <v>13139859.839930285</v>
      </c>
      <c r="G177" s="5">
        <f t="shared" si="35"/>
        <v>257392.00000000006</v>
      </c>
      <c r="H177" s="5">
        <f>G177-$H$3+C177</f>
        <v>-3985.6357242502854</v>
      </c>
      <c r="I177" s="5">
        <f>SUM($H$8:H177)</f>
        <v>-1093117.6600695783</v>
      </c>
    </row>
    <row r="178" spans="1:9" ht="15.75" customHeight="1">
      <c r="B178" s="1">
        <v>171</v>
      </c>
      <c r="C178" s="5">
        <f t="shared" si="33"/>
        <v>-260020.38572425034</v>
      </c>
      <c r="D178" s="6">
        <f t="shared" si="34"/>
        <v>36134</v>
      </c>
      <c r="E178" s="6">
        <f t="shared" si="1"/>
        <v>223886.38572425034</v>
      </c>
      <c r="F178" s="6">
        <f t="shared" si="26"/>
        <v>12915973.454206035</v>
      </c>
      <c r="G178" s="5">
        <f t="shared" si="35"/>
        <v>257392.00000000006</v>
      </c>
      <c r="H178" s="5">
        <f>G178-$H$3+C178</f>
        <v>-3985.6357242502854</v>
      </c>
      <c r="I178" s="5">
        <f>SUM($H$8:H178)</f>
        <v>-1097103.2957938286</v>
      </c>
    </row>
    <row r="179" spans="1:9" ht="15.75" customHeight="1">
      <c r="B179" s="1">
        <v>172</v>
      </c>
      <c r="C179" s="5">
        <f t="shared" si="33"/>
        <v>-260020.38572425034</v>
      </c>
      <c r="D179" s="6">
        <f t="shared" si="34"/>
        <v>35518</v>
      </c>
      <c r="E179" s="6">
        <f t="shared" si="1"/>
        <v>224502.38572425034</v>
      </c>
      <c r="F179" s="6">
        <f t="shared" si="26"/>
        <v>12691471.068481784</v>
      </c>
      <c r="G179" s="5">
        <f t="shared" si="35"/>
        <v>257392.00000000006</v>
      </c>
      <c r="H179" s="5">
        <f>G179-$H$3+C179</f>
        <v>-3985.6357242502854</v>
      </c>
      <c r="I179" s="5">
        <f>SUM($H$8:H179)</f>
        <v>-1101088.9315180788</v>
      </c>
    </row>
    <row r="180" spans="1:9" ht="15.75" customHeight="1">
      <c r="B180" s="1">
        <v>173</v>
      </c>
      <c r="C180" s="5">
        <f t="shared" si="33"/>
        <v>-260020.38572425034</v>
      </c>
      <c r="D180" s="6">
        <f t="shared" si="34"/>
        <v>34901</v>
      </c>
      <c r="E180" s="6">
        <f t="shared" si="1"/>
        <v>225119.38572425034</v>
      </c>
      <c r="F180" s="6">
        <f t="shared" si="26"/>
        <v>12466351.682757534</v>
      </c>
      <c r="G180" s="5">
        <f t="shared" si="35"/>
        <v>257392.00000000006</v>
      </c>
      <c r="H180" s="5">
        <f>G180-$H$3+C180-$H$4</f>
        <v>-329725.63572425034</v>
      </c>
      <c r="I180" s="5">
        <f>SUM($H$8:H180)</f>
        <v>-1430814.567242329</v>
      </c>
    </row>
    <row r="181" spans="1:9" ht="15.75" customHeight="1">
      <c r="B181" s="1">
        <v>174</v>
      </c>
      <c r="C181" s="5">
        <f t="shared" si="33"/>
        <v>-260020.38572425034</v>
      </c>
      <c r="D181" s="6">
        <f t="shared" si="34"/>
        <v>34282</v>
      </c>
      <c r="E181" s="6">
        <f t="shared" si="1"/>
        <v>225738.38572425034</v>
      </c>
      <c r="F181" s="6">
        <f t="shared" si="26"/>
        <v>12240613.297033284</v>
      </c>
      <c r="G181" s="5">
        <f t="shared" si="35"/>
        <v>257392.00000000006</v>
      </c>
      <c r="H181" s="5">
        <f t="shared" ref="H181:H191" si="36">G181-$H$3+C181</f>
        <v>-3985.6357242502854</v>
      </c>
      <c r="I181" s="5">
        <f>SUM($H$8:H181)</f>
        <v>-1434800.2029665792</v>
      </c>
    </row>
    <row r="182" spans="1:9" ht="15.75" customHeight="1">
      <c r="B182" s="1">
        <v>175</v>
      </c>
      <c r="C182" s="5">
        <f t="shared" si="33"/>
        <v>-260020.38572425034</v>
      </c>
      <c r="D182" s="6">
        <f t="shared" si="34"/>
        <v>33661</v>
      </c>
      <c r="E182" s="6">
        <f t="shared" si="1"/>
        <v>226359.38572425034</v>
      </c>
      <c r="F182" s="6">
        <f t="shared" si="26"/>
        <v>12014253.911309034</v>
      </c>
      <c r="G182" s="5">
        <f t="shared" si="35"/>
        <v>257392.00000000006</v>
      </c>
      <c r="H182" s="5">
        <f t="shared" si="36"/>
        <v>-3985.6357242502854</v>
      </c>
      <c r="I182" s="5">
        <f>SUM($H$8:H182)</f>
        <v>-1438785.8386908295</v>
      </c>
    </row>
    <row r="183" spans="1:9" ht="15.75" customHeight="1">
      <c r="B183" s="1">
        <v>176</v>
      </c>
      <c r="C183" s="5">
        <f t="shared" si="33"/>
        <v>-260020.38572425034</v>
      </c>
      <c r="D183" s="6">
        <f t="shared" si="34"/>
        <v>33039</v>
      </c>
      <c r="E183" s="6">
        <f t="shared" si="1"/>
        <v>226981.38572425034</v>
      </c>
      <c r="F183" s="6">
        <f t="shared" si="26"/>
        <v>11787272.525584783</v>
      </c>
      <c r="G183" s="5">
        <f t="shared" si="35"/>
        <v>257392.00000000006</v>
      </c>
      <c r="H183" s="5">
        <f t="shared" si="36"/>
        <v>-3985.6357242502854</v>
      </c>
      <c r="I183" s="5">
        <f>SUM($H$8:H183)</f>
        <v>-1442771.4744150797</v>
      </c>
    </row>
    <row r="184" spans="1:9" ht="15.75" customHeight="1">
      <c r="B184" s="1">
        <v>177</v>
      </c>
      <c r="C184" s="5">
        <f t="shared" si="33"/>
        <v>-260020.38572425034</v>
      </c>
      <c r="D184" s="6">
        <f t="shared" si="34"/>
        <v>32414</v>
      </c>
      <c r="E184" s="6">
        <f t="shared" si="1"/>
        <v>227606.38572425034</v>
      </c>
      <c r="F184" s="6">
        <f t="shared" si="26"/>
        <v>11559666.139860533</v>
      </c>
      <c r="G184" s="5">
        <f t="shared" si="35"/>
        <v>257392.00000000006</v>
      </c>
      <c r="H184" s="5">
        <f t="shared" si="36"/>
        <v>-3985.6357242502854</v>
      </c>
      <c r="I184" s="5">
        <f>SUM($H$8:H184)</f>
        <v>-1446757.1101393299</v>
      </c>
    </row>
    <row r="185" spans="1:9" ht="15.75" customHeight="1">
      <c r="B185" s="1">
        <v>178</v>
      </c>
      <c r="C185" s="5">
        <f t="shared" si="33"/>
        <v>-260020.38572425034</v>
      </c>
      <c r="D185" s="6">
        <f t="shared" si="34"/>
        <v>31789</v>
      </c>
      <c r="E185" s="6">
        <f t="shared" si="1"/>
        <v>228231.38572425034</v>
      </c>
      <c r="F185" s="6">
        <f t="shared" si="26"/>
        <v>11331434.754136283</v>
      </c>
      <c r="G185" s="5">
        <f t="shared" si="35"/>
        <v>257392.00000000006</v>
      </c>
      <c r="H185" s="5">
        <f t="shared" si="36"/>
        <v>-3985.6357242502854</v>
      </c>
      <c r="I185" s="5">
        <f>SUM($H$8:H185)</f>
        <v>-1450742.7458635801</v>
      </c>
    </row>
    <row r="186" spans="1:9" ht="15.75" customHeight="1">
      <c r="B186" s="1">
        <v>179</v>
      </c>
      <c r="C186" s="5">
        <f t="shared" si="33"/>
        <v>-260020.38572425034</v>
      </c>
      <c r="D186" s="6">
        <f t="shared" si="34"/>
        <v>31161</v>
      </c>
      <c r="E186" s="6">
        <f t="shared" si="1"/>
        <v>228859.38572425034</v>
      </c>
      <c r="F186" s="6">
        <f t="shared" si="26"/>
        <v>11102575.368412033</v>
      </c>
      <c r="G186" s="5">
        <f t="shared" si="35"/>
        <v>257392.00000000006</v>
      </c>
      <c r="H186" s="5">
        <f t="shared" si="36"/>
        <v>-3985.6357242502854</v>
      </c>
      <c r="I186" s="5">
        <f>SUM($H$8:H186)</f>
        <v>-1454728.3815878304</v>
      </c>
    </row>
    <row r="187" spans="1:9" ht="15.75" customHeight="1">
      <c r="B187" s="1">
        <v>180</v>
      </c>
      <c r="C187" s="5">
        <f t="shared" si="33"/>
        <v>-260020.38572425034</v>
      </c>
      <c r="D187" s="6">
        <f t="shared" si="34"/>
        <v>30532</v>
      </c>
      <c r="E187" s="6">
        <f t="shared" si="1"/>
        <v>229488.38572425034</v>
      </c>
      <c r="F187" s="6">
        <f t="shared" si="26"/>
        <v>10873086.982687782</v>
      </c>
      <c r="G187" s="5">
        <f t="shared" si="35"/>
        <v>257392.00000000006</v>
      </c>
      <c r="H187" s="5">
        <f t="shared" si="36"/>
        <v>-3985.6357242502854</v>
      </c>
      <c r="I187" s="5">
        <f>SUM($H$8:H187)</f>
        <v>-1458714.0173120806</v>
      </c>
    </row>
    <row r="188" spans="1:9" ht="15.75" customHeight="1">
      <c r="A188" s="1">
        <f>A176+1</f>
        <v>16</v>
      </c>
      <c r="B188" s="1">
        <v>181</v>
      </c>
      <c r="C188" s="5">
        <f t="shared" si="33"/>
        <v>-260020.38572425034</v>
      </c>
      <c r="D188" s="6">
        <f t="shared" si="34"/>
        <v>29900</v>
      </c>
      <c r="E188" s="6">
        <f t="shared" si="1"/>
        <v>230120.38572425034</v>
      </c>
      <c r="F188" s="6">
        <f t="shared" si="26"/>
        <v>10642966.596963532</v>
      </c>
      <c r="G188" s="5">
        <f t="shared" si="35"/>
        <v>257392.00000000006</v>
      </c>
      <c r="H188" s="5">
        <f t="shared" si="36"/>
        <v>-3985.6357242502854</v>
      </c>
      <c r="I188" s="5">
        <f>SUM($H$8:H188)</f>
        <v>-1462699.6530363308</v>
      </c>
    </row>
    <row r="189" spans="1:9" ht="15.75" customHeight="1">
      <c r="B189" s="1">
        <v>182</v>
      </c>
      <c r="C189" s="5">
        <f t="shared" si="33"/>
        <v>-260020.38572425034</v>
      </c>
      <c r="D189" s="6">
        <f t="shared" si="34"/>
        <v>29268</v>
      </c>
      <c r="E189" s="6">
        <f t="shared" si="1"/>
        <v>230752.38572425034</v>
      </c>
      <c r="F189" s="6">
        <f t="shared" si="26"/>
        <v>10412214.211239282</v>
      </c>
      <c r="G189" s="5">
        <f t="shared" si="35"/>
        <v>257392.00000000006</v>
      </c>
      <c r="H189" s="5">
        <f t="shared" si="36"/>
        <v>-3985.6357242502854</v>
      </c>
      <c r="I189" s="5">
        <f>SUM($H$8:H189)</f>
        <v>-1466685.2887605811</v>
      </c>
    </row>
    <row r="190" spans="1:9" ht="15.75" customHeight="1">
      <c r="B190" s="1">
        <v>183</v>
      </c>
      <c r="C190" s="5">
        <f t="shared" si="33"/>
        <v>-260020.38572425034</v>
      </c>
      <c r="D190" s="6">
        <f t="shared" si="34"/>
        <v>28633</v>
      </c>
      <c r="E190" s="6">
        <f t="shared" si="1"/>
        <v>231387.38572425034</v>
      </c>
      <c r="F190" s="6">
        <f t="shared" si="26"/>
        <v>10180826.825515032</v>
      </c>
      <c r="G190" s="5">
        <f t="shared" si="35"/>
        <v>257392.00000000006</v>
      </c>
      <c r="H190" s="5">
        <f t="shared" si="36"/>
        <v>-3985.6357242502854</v>
      </c>
      <c r="I190" s="5">
        <f>SUM($H$8:H190)</f>
        <v>-1470670.9244848313</v>
      </c>
    </row>
    <row r="191" spans="1:9" ht="15.75" customHeight="1">
      <c r="B191" s="1">
        <v>184</v>
      </c>
      <c r="C191" s="5">
        <f t="shared" si="33"/>
        <v>-260020.38572425034</v>
      </c>
      <c r="D191" s="6">
        <f t="shared" si="34"/>
        <v>27997</v>
      </c>
      <c r="E191" s="6">
        <f t="shared" si="1"/>
        <v>232023.38572425034</v>
      </c>
      <c r="F191" s="6">
        <f t="shared" si="26"/>
        <v>9948803.4397907816</v>
      </c>
      <c r="G191" s="5">
        <f t="shared" si="35"/>
        <v>257392.00000000006</v>
      </c>
      <c r="H191" s="5">
        <f t="shared" si="36"/>
        <v>-3985.6357242502854</v>
      </c>
      <c r="I191" s="5">
        <f>SUM($H$8:H191)</f>
        <v>-1474656.5602090815</v>
      </c>
    </row>
    <row r="192" spans="1:9" ht="15.75" customHeight="1">
      <c r="B192" s="1">
        <v>185</v>
      </c>
      <c r="C192" s="5">
        <f t="shared" si="33"/>
        <v>-260020.38572425034</v>
      </c>
      <c r="D192" s="6">
        <f t="shared" si="34"/>
        <v>27359</v>
      </c>
      <c r="E192" s="6">
        <f t="shared" si="1"/>
        <v>232661.38572425034</v>
      </c>
      <c r="F192" s="6">
        <f t="shared" si="26"/>
        <v>9716142.0540665314</v>
      </c>
      <c r="G192" s="5">
        <f t="shared" si="35"/>
        <v>257392.00000000006</v>
      </c>
      <c r="H192" s="5">
        <f>G192-$H$3+C192-$H$4</f>
        <v>-329725.63572425034</v>
      </c>
      <c r="I192" s="5">
        <f>SUM($H$8:H192)</f>
        <v>-1804382.1959333317</v>
      </c>
    </row>
    <row r="193" spans="1:9" ht="15.75" customHeight="1">
      <c r="B193" s="1">
        <v>186</v>
      </c>
      <c r="C193" s="5">
        <f t="shared" si="33"/>
        <v>-260020.38572425034</v>
      </c>
      <c r="D193" s="6">
        <f t="shared" si="34"/>
        <v>26719</v>
      </c>
      <c r="E193" s="6">
        <f t="shared" si="1"/>
        <v>233301.38572425034</v>
      </c>
      <c r="F193" s="6">
        <f t="shared" si="26"/>
        <v>9482840.6683422811</v>
      </c>
      <c r="G193" s="5">
        <f t="shared" si="35"/>
        <v>257392.00000000006</v>
      </c>
      <c r="H193" s="5">
        <f t="shared" ref="H193:H203" si="37">G193-$H$3+C193</f>
        <v>-3985.6357242502854</v>
      </c>
      <c r="I193" s="5">
        <f>SUM($H$8:H193)</f>
        <v>-1808367.831657582</v>
      </c>
    </row>
    <row r="194" spans="1:9" ht="15.75" customHeight="1">
      <c r="B194" s="1">
        <v>187</v>
      </c>
      <c r="C194" s="5">
        <f t="shared" si="33"/>
        <v>-260020.38572425034</v>
      </c>
      <c r="D194" s="6">
        <f t="shared" si="34"/>
        <v>26077</v>
      </c>
      <c r="E194" s="6">
        <f t="shared" si="1"/>
        <v>233943.38572425034</v>
      </c>
      <c r="F194" s="6">
        <f t="shared" si="26"/>
        <v>9248897.2826180309</v>
      </c>
      <c r="G194" s="5">
        <f t="shared" si="35"/>
        <v>257392.00000000006</v>
      </c>
      <c r="H194" s="5">
        <f t="shared" si="37"/>
        <v>-3985.6357242502854</v>
      </c>
      <c r="I194" s="5">
        <f>SUM($H$8:H194)</f>
        <v>-1812353.4673818322</v>
      </c>
    </row>
    <row r="195" spans="1:9" ht="15.75" customHeight="1">
      <c r="B195" s="1">
        <v>188</v>
      </c>
      <c r="C195" s="5">
        <f t="shared" si="33"/>
        <v>-260020.38572425034</v>
      </c>
      <c r="D195" s="6">
        <f t="shared" si="34"/>
        <v>25434</v>
      </c>
      <c r="E195" s="6">
        <f t="shared" si="1"/>
        <v>234586.38572425034</v>
      </c>
      <c r="F195" s="6">
        <f t="shared" si="26"/>
        <v>9014310.8968937807</v>
      </c>
      <c r="G195" s="5">
        <f t="shared" si="35"/>
        <v>257392.00000000006</v>
      </c>
      <c r="H195" s="5">
        <f t="shared" si="37"/>
        <v>-3985.6357242502854</v>
      </c>
      <c r="I195" s="5">
        <f>SUM($H$8:H195)</f>
        <v>-1816339.1031060824</v>
      </c>
    </row>
    <row r="196" spans="1:9" ht="15.75" customHeight="1">
      <c r="B196" s="1">
        <v>189</v>
      </c>
      <c r="C196" s="5">
        <f t="shared" si="33"/>
        <v>-260020.38572425034</v>
      </c>
      <c r="D196" s="6">
        <f t="shared" si="34"/>
        <v>24789</v>
      </c>
      <c r="E196" s="6">
        <f t="shared" si="1"/>
        <v>235231.38572425034</v>
      </c>
      <c r="F196" s="6">
        <f t="shared" si="26"/>
        <v>8779079.5111695305</v>
      </c>
      <c r="G196" s="5">
        <f t="shared" si="35"/>
        <v>257392.00000000006</v>
      </c>
      <c r="H196" s="5">
        <f t="shared" si="37"/>
        <v>-3985.6357242502854</v>
      </c>
      <c r="I196" s="5">
        <f>SUM($H$8:H196)</f>
        <v>-1820324.7388303326</v>
      </c>
    </row>
    <row r="197" spans="1:9" ht="15.75" customHeight="1">
      <c r="B197" s="1">
        <v>190</v>
      </c>
      <c r="C197" s="5">
        <f t="shared" si="33"/>
        <v>-260020.38572425034</v>
      </c>
      <c r="D197" s="6">
        <f t="shared" si="34"/>
        <v>24142</v>
      </c>
      <c r="E197" s="6">
        <f t="shared" si="1"/>
        <v>235878.38572425034</v>
      </c>
      <c r="F197" s="6">
        <f t="shared" si="26"/>
        <v>8543201.1254452802</v>
      </c>
      <c r="G197" s="5">
        <f t="shared" si="35"/>
        <v>257392.00000000006</v>
      </c>
      <c r="H197" s="5">
        <f t="shared" si="37"/>
        <v>-3985.6357242502854</v>
      </c>
      <c r="I197" s="5">
        <f>SUM($H$8:H197)</f>
        <v>-1824310.3745545829</v>
      </c>
    </row>
    <row r="198" spans="1:9" ht="15.75" customHeight="1">
      <c r="B198" s="1">
        <v>191</v>
      </c>
      <c r="C198" s="5">
        <f t="shared" si="33"/>
        <v>-260020.38572425034</v>
      </c>
      <c r="D198" s="6">
        <f t="shared" si="34"/>
        <v>23493</v>
      </c>
      <c r="E198" s="6">
        <f t="shared" si="1"/>
        <v>236527.38572425034</v>
      </c>
      <c r="F198" s="6">
        <f t="shared" si="26"/>
        <v>8306673.73972103</v>
      </c>
      <c r="G198" s="5">
        <f t="shared" si="35"/>
        <v>257392.00000000006</v>
      </c>
      <c r="H198" s="5">
        <f t="shared" si="37"/>
        <v>-3985.6357242502854</v>
      </c>
      <c r="I198" s="5">
        <f>SUM($H$8:H198)</f>
        <v>-1828296.0102788331</v>
      </c>
    </row>
    <row r="199" spans="1:9" ht="15.75" customHeight="1">
      <c r="B199" s="1">
        <v>192</v>
      </c>
      <c r="C199" s="5">
        <f t="shared" si="33"/>
        <v>-260020.38572425034</v>
      </c>
      <c r="D199" s="6">
        <f t="shared" si="34"/>
        <v>22843</v>
      </c>
      <c r="E199" s="6">
        <f t="shared" si="1"/>
        <v>237177.38572425034</v>
      </c>
      <c r="F199" s="6">
        <f t="shared" si="26"/>
        <v>8069496.3539967798</v>
      </c>
      <c r="G199" s="5">
        <f t="shared" si="35"/>
        <v>257392.00000000006</v>
      </c>
      <c r="H199" s="5">
        <f t="shared" si="37"/>
        <v>-3985.6357242502854</v>
      </c>
      <c r="I199" s="5">
        <f>SUM($H$8:H199)</f>
        <v>-1832281.6460030833</v>
      </c>
    </row>
    <row r="200" spans="1:9" ht="15.75" customHeight="1">
      <c r="A200" s="1">
        <f>A188+1</f>
        <v>17</v>
      </c>
      <c r="B200" s="1">
        <v>193</v>
      </c>
      <c r="C200" s="5">
        <f t="shared" si="33"/>
        <v>-260020.38572425034</v>
      </c>
      <c r="D200" s="6">
        <f t="shared" si="34"/>
        <v>22191</v>
      </c>
      <c r="E200" s="6">
        <f t="shared" si="1"/>
        <v>237829.38572425034</v>
      </c>
      <c r="F200" s="6">
        <f t="shared" si="26"/>
        <v>7831666.9682725295</v>
      </c>
      <c r="G200" s="5">
        <f t="shared" si="35"/>
        <v>257392.00000000006</v>
      </c>
      <c r="H200" s="5">
        <f t="shared" si="37"/>
        <v>-3985.6357242502854</v>
      </c>
      <c r="I200" s="5">
        <f>SUM($H$8:H200)</f>
        <v>-1836267.2817273336</v>
      </c>
    </row>
    <row r="201" spans="1:9" ht="15.75" customHeight="1">
      <c r="B201" s="1">
        <v>194</v>
      </c>
      <c r="C201" s="5">
        <f t="shared" si="33"/>
        <v>-260020.38572425034</v>
      </c>
      <c r="D201" s="6">
        <f t="shared" si="34"/>
        <v>21537</v>
      </c>
      <c r="E201" s="6">
        <f t="shared" si="1"/>
        <v>238483.38572425034</v>
      </c>
      <c r="F201" s="6">
        <f t="shared" ref="F201:F264" si="38">F200-E201</f>
        <v>7593183.5825482793</v>
      </c>
      <c r="G201" s="5">
        <f t="shared" si="35"/>
        <v>257392.00000000006</v>
      </c>
      <c r="H201" s="5">
        <f t="shared" si="37"/>
        <v>-3985.6357242502854</v>
      </c>
      <c r="I201" s="5">
        <f>SUM($H$8:H201)</f>
        <v>-1840252.9174515838</v>
      </c>
    </row>
    <row r="202" spans="1:9" ht="15.75" customHeight="1">
      <c r="B202" s="1">
        <v>195</v>
      </c>
      <c r="C202" s="5">
        <f t="shared" si="33"/>
        <v>-260020.38572425034</v>
      </c>
      <c r="D202" s="6">
        <f t="shared" si="34"/>
        <v>20881</v>
      </c>
      <c r="E202" s="6">
        <f t="shared" si="1"/>
        <v>239139.38572425034</v>
      </c>
      <c r="F202" s="6">
        <f t="shared" si="38"/>
        <v>7354044.1968240291</v>
      </c>
      <c r="G202" s="5">
        <f t="shared" si="35"/>
        <v>257392.00000000006</v>
      </c>
      <c r="H202" s="5">
        <f t="shared" si="37"/>
        <v>-3985.6357242502854</v>
      </c>
      <c r="I202" s="5">
        <f>SUM($H$8:H202)</f>
        <v>-1844238.553175834</v>
      </c>
    </row>
    <row r="203" spans="1:9" ht="15.75" customHeight="1">
      <c r="B203" s="1">
        <v>196</v>
      </c>
      <c r="C203" s="5">
        <f t="shared" si="33"/>
        <v>-260020.38572425034</v>
      </c>
      <c r="D203" s="6">
        <f t="shared" si="34"/>
        <v>20223</v>
      </c>
      <c r="E203" s="6">
        <f t="shared" si="1"/>
        <v>239797.38572425034</v>
      </c>
      <c r="F203" s="6">
        <f t="shared" si="38"/>
        <v>7114246.8110997789</v>
      </c>
      <c r="G203" s="5">
        <f t="shared" si="35"/>
        <v>257392.00000000006</v>
      </c>
      <c r="H203" s="5">
        <f t="shared" si="37"/>
        <v>-3985.6357242502854</v>
      </c>
      <c r="I203" s="5">
        <f>SUM($H$8:H203)</f>
        <v>-1848224.1889000842</v>
      </c>
    </row>
    <row r="204" spans="1:9" ht="15.75" customHeight="1">
      <c r="B204" s="1">
        <v>197</v>
      </c>
      <c r="C204" s="5">
        <f t="shared" si="33"/>
        <v>-260020.38572425034</v>
      </c>
      <c r="D204" s="6">
        <f t="shared" si="34"/>
        <v>19564</v>
      </c>
      <c r="E204" s="6">
        <f t="shared" si="1"/>
        <v>240456.38572425034</v>
      </c>
      <c r="F204" s="6">
        <f t="shared" si="38"/>
        <v>6873790.4253755286</v>
      </c>
      <c r="G204" s="5">
        <f t="shared" si="35"/>
        <v>257392.00000000006</v>
      </c>
      <c r="H204" s="5">
        <f>G204-$H$3+C204-$H$4</f>
        <v>-329725.63572425034</v>
      </c>
      <c r="I204" s="5">
        <f>SUM($H$8:H204)</f>
        <v>-2177949.8246243345</v>
      </c>
    </row>
    <row r="205" spans="1:9" ht="15.75" customHeight="1">
      <c r="B205" s="1">
        <v>198</v>
      </c>
      <c r="C205" s="5">
        <f t="shared" si="33"/>
        <v>-260020.38572425034</v>
      </c>
      <c r="D205" s="6">
        <f t="shared" si="34"/>
        <v>18902</v>
      </c>
      <c r="E205" s="6">
        <f t="shared" si="1"/>
        <v>241118.38572425034</v>
      </c>
      <c r="F205" s="6">
        <f t="shared" si="38"/>
        <v>6632672.0396512784</v>
      </c>
      <c r="G205" s="5">
        <f t="shared" si="35"/>
        <v>257392.00000000006</v>
      </c>
      <c r="H205" s="5">
        <f t="shared" ref="H205:H215" si="39">G205-$H$3+C205</f>
        <v>-3985.6357242502854</v>
      </c>
      <c r="I205" s="5">
        <f>SUM($H$8:H205)</f>
        <v>-2181935.4603485847</v>
      </c>
    </row>
    <row r="206" spans="1:9" ht="15.75" customHeight="1">
      <c r="B206" s="1">
        <v>199</v>
      </c>
      <c r="C206" s="5">
        <f t="shared" si="33"/>
        <v>-260020.38572425034</v>
      </c>
      <c r="D206" s="6">
        <f t="shared" si="34"/>
        <v>18239</v>
      </c>
      <c r="E206" s="6">
        <f t="shared" si="1"/>
        <v>241781.38572425034</v>
      </c>
      <c r="F206" s="6">
        <f t="shared" si="38"/>
        <v>6390890.6539270282</v>
      </c>
      <c r="G206" s="5">
        <f t="shared" si="35"/>
        <v>257392.00000000006</v>
      </c>
      <c r="H206" s="5">
        <f t="shared" si="39"/>
        <v>-3985.6357242502854</v>
      </c>
      <c r="I206" s="5">
        <f>SUM($H$8:H206)</f>
        <v>-2185921.0960728349</v>
      </c>
    </row>
    <row r="207" spans="1:9" ht="15.75" customHeight="1">
      <c r="B207" s="1">
        <v>200</v>
      </c>
      <c r="C207" s="5">
        <f t="shared" si="33"/>
        <v>-260020.38572425034</v>
      </c>
      <c r="D207" s="6">
        <f t="shared" si="34"/>
        <v>17574</v>
      </c>
      <c r="E207" s="6">
        <f t="shared" si="1"/>
        <v>242446.38572425034</v>
      </c>
      <c r="F207" s="6">
        <f t="shared" si="38"/>
        <v>6148444.268202778</v>
      </c>
      <c r="G207" s="5">
        <f t="shared" si="35"/>
        <v>257392.00000000006</v>
      </c>
      <c r="H207" s="5">
        <f t="shared" si="39"/>
        <v>-3985.6357242502854</v>
      </c>
      <c r="I207" s="5">
        <f>SUM($H$8:H207)</f>
        <v>-2189906.7317970851</v>
      </c>
    </row>
    <row r="208" spans="1:9" ht="15.75" customHeight="1">
      <c r="B208" s="1">
        <v>201</v>
      </c>
      <c r="C208" s="5">
        <f t="shared" ref="C208:C235" si="40">PMT($N$11/12,$D$5*12,$D$3*10000)</f>
        <v>-260020.38572425034</v>
      </c>
      <c r="D208" s="6">
        <f t="shared" ref="D208:D235" si="41">INT(F207*$N$11/12)</f>
        <v>16908</v>
      </c>
      <c r="E208" s="6">
        <f t="shared" si="1"/>
        <v>243112.38572425034</v>
      </c>
      <c r="F208" s="6">
        <f t="shared" si="38"/>
        <v>5905331.8824785277</v>
      </c>
      <c r="G208" s="5">
        <f t="shared" ref="G208:G235" si="42">($H$2+$L$11*$H$5)*$M$11</f>
        <v>257392.00000000006</v>
      </c>
      <c r="H208" s="5">
        <f t="shared" si="39"/>
        <v>-3985.6357242502854</v>
      </c>
      <c r="I208" s="5">
        <f>SUM($H$8:H208)</f>
        <v>-2193892.3675213354</v>
      </c>
    </row>
    <row r="209" spans="1:9" ht="15.75" customHeight="1">
      <c r="B209" s="1">
        <v>202</v>
      </c>
      <c r="C209" s="5">
        <f t="shared" si="40"/>
        <v>-260020.38572425034</v>
      </c>
      <c r="D209" s="6">
        <f t="shared" si="41"/>
        <v>16239</v>
      </c>
      <c r="E209" s="6">
        <f t="shared" si="1"/>
        <v>243781.38572425034</v>
      </c>
      <c r="F209" s="6">
        <f t="shared" si="38"/>
        <v>5661550.4967542775</v>
      </c>
      <c r="G209" s="5">
        <f t="shared" si="42"/>
        <v>257392.00000000006</v>
      </c>
      <c r="H209" s="5">
        <f t="shared" si="39"/>
        <v>-3985.6357242502854</v>
      </c>
      <c r="I209" s="5">
        <f>SUM($H$8:H209)</f>
        <v>-2197878.0032455856</v>
      </c>
    </row>
    <row r="210" spans="1:9" ht="15.75" customHeight="1">
      <c r="B210" s="1">
        <v>203</v>
      </c>
      <c r="C210" s="5">
        <f t="shared" si="40"/>
        <v>-260020.38572425034</v>
      </c>
      <c r="D210" s="6">
        <f t="shared" si="41"/>
        <v>15569</v>
      </c>
      <c r="E210" s="6">
        <f t="shared" si="1"/>
        <v>244451.38572425034</v>
      </c>
      <c r="F210" s="6">
        <f t="shared" si="38"/>
        <v>5417099.1110300273</v>
      </c>
      <c r="G210" s="5">
        <f t="shared" si="42"/>
        <v>257392.00000000006</v>
      </c>
      <c r="H210" s="5">
        <f t="shared" si="39"/>
        <v>-3985.6357242502854</v>
      </c>
      <c r="I210" s="5">
        <f>SUM($H$8:H210)</f>
        <v>-2201863.6389698358</v>
      </c>
    </row>
    <row r="211" spans="1:9" ht="15.75" customHeight="1">
      <c r="B211" s="1">
        <v>204</v>
      </c>
      <c r="C211" s="5">
        <f t="shared" si="40"/>
        <v>-260020.38572425034</v>
      </c>
      <c r="D211" s="6">
        <f t="shared" si="41"/>
        <v>14897</v>
      </c>
      <c r="E211" s="6">
        <f t="shared" si="1"/>
        <v>245123.38572425034</v>
      </c>
      <c r="F211" s="6">
        <f t="shared" si="38"/>
        <v>5171975.725305777</v>
      </c>
      <c r="G211" s="5">
        <f t="shared" si="42"/>
        <v>257392.00000000006</v>
      </c>
      <c r="H211" s="5">
        <f t="shared" si="39"/>
        <v>-3985.6357242502854</v>
      </c>
      <c r="I211" s="5">
        <f>SUM($H$8:H211)</f>
        <v>-2205849.2746940861</v>
      </c>
    </row>
    <row r="212" spans="1:9" ht="15.75" customHeight="1">
      <c r="A212" s="1">
        <f>A200+1</f>
        <v>18</v>
      </c>
      <c r="B212" s="1">
        <v>205</v>
      </c>
      <c r="C212" s="5">
        <f t="shared" si="40"/>
        <v>-260020.38572425034</v>
      </c>
      <c r="D212" s="6">
        <f t="shared" si="41"/>
        <v>14222</v>
      </c>
      <c r="E212" s="6">
        <f t="shared" si="1"/>
        <v>245798.38572425034</v>
      </c>
      <c r="F212" s="6">
        <f t="shared" si="38"/>
        <v>4926177.3395815268</v>
      </c>
      <c r="G212" s="5">
        <f t="shared" si="42"/>
        <v>257392.00000000006</v>
      </c>
      <c r="H212" s="5">
        <f t="shared" si="39"/>
        <v>-3985.6357242502854</v>
      </c>
      <c r="I212" s="5">
        <f>SUM($H$8:H212)</f>
        <v>-2209834.9104183363</v>
      </c>
    </row>
    <row r="213" spans="1:9" ht="15.75" customHeight="1">
      <c r="B213" s="1">
        <v>206</v>
      </c>
      <c r="C213" s="5">
        <f t="shared" si="40"/>
        <v>-260020.38572425034</v>
      </c>
      <c r="D213" s="6">
        <f t="shared" si="41"/>
        <v>13546</v>
      </c>
      <c r="E213" s="6">
        <f t="shared" si="1"/>
        <v>246474.38572425034</v>
      </c>
      <c r="F213" s="6">
        <f t="shared" si="38"/>
        <v>4679702.9538572766</v>
      </c>
      <c r="G213" s="5">
        <f t="shared" si="42"/>
        <v>257392.00000000006</v>
      </c>
      <c r="H213" s="5">
        <f t="shared" si="39"/>
        <v>-3985.6357242502854</v>
      </c>
      <c r="I213" s="5">
        <f>SUM($H$8:H213)</f>
        <v>-2213820.5461425865</v>
      </c>
    </row>
    <row r="214" spans="1:9" ht="15.75" customHeight="1">
      <c r="B214" s="1">
        <v>207</v>
      </c>
      <c r="C214" s="5">
        <f t="shared" si="40"/>
        <v>-260020.38572425034</v>
      </c>
      <c r="D214" s="6">
        <f t="shared" si="41"/>
        <v>12869</v>
      </c>
      <c r="E214" s="6">
        <f t="shared" si="1"/>
        <v>247151.38572425034</v>
      </c>
      <c r="F214" s="6">
        <f t="shared" si="38"/>
        <v>4432551.5681330264</v>
      </c>
      <c r="G214" s="5">
        <f t="shared" si="42"/>
        <v>257392.00000000006</v>
      </c>
      <c r="H214" s="5">
        <f t="shared" si="39"/>
        <v>-3985.6357242502854</v>
      </c>
      <c r="I214" s="5">
        <f>SUM($H$8:H214)</f>
        <v>-2217806.1818668367</v>
      </c>
    </row>
    <row r="215" spans="1:9" ht="15.75" customHeight="1">
      <c r="B215" s="1">
        <v>208</v>
      </c>
      <c r="C215" s="5">
        <f t="shared" si="40"/>
        <v>-260020.38572425034</v>
      </c>
      <c r="D215" s="6">
        <f t="shared" si="41"/>
        <v>12189</v>
      </c>
      <c r="E215" s="6">
        <f t="shared" si="1"/>
        <v>247831.38572425034</v>
      </c>
      <c r="F215" s="6">
        <f t="shared" si="38"/>
        <v>4184720.1824087761</v>
      </c>
      <c r="G215" s="5">
        <f t="shared" si="42"/>
        <v>257392.00000000006</v>
      </c>
      <c r="H215" s="5">
        <f t="shared" si="39"/>
        <v>-3985.6357242502854</v>
      </c>
      <c r="I215" s="5">
        <f>SUM($H$8:H215)</f>
        <v>-2221791.817591087</v>
      </c>
    </row>
    <row r="216" spans="1:9" ht="15.75" customHeight="1">
      <c r="B216" s="1">
        <v>209</v>
      </c>
      <c r="C216" s="5">
        <f t="shared" si="40"/>
        <v>-260020.38572425034</v>
      </c>
      <c r="D216" s="6">
        <f t="shared" si="41"/>
        <v>11507</v>
      </c>
      <c r="E216" s="6">
        <f t="shared" si="1"/>
        <v>248513.38572425034</v>
      </c>
      <c r="F216" s="6">
        <f t="shared" si="38"/>
        <v>3936206.7966845259</v>
      </c>
      <c r="G216" s="5">
        <f t="shared" si="42"/>
        <v>257392.00000000006</v>
      </c>
      <c r="H216" s="5">
        <f>G216-$H$3+C216-$H$4</f>
        <v>-329725.63572425034</v>
      </c>
      <c r="I216" s="5">
        <f>SUM($H$8:H216)</f>
        <v>-2551517.4533153372</v>
      </c>
    </row>
    <row r="217" spans="1:9" ht="15.75" customHeight="1">
      <c r="B217" s="1">
        <v>210</v>
      </c>
      <c r="C217" s="5">
        <f t="shared" si="40"/>
        <v>-260020.38572425034</v>
      </c>
      <c r="D217" s="6">
        <f t="shared" si="41"/>
        <v>10824</v>
      </c>
      <c r="E217" s="6">
        <f t="shared" si="1"/>
        <v>249196.38572425034</v>
      </c>
      <c r="F217" s="6">
        <f t="shared" si="38"/>
        <v>3687010.4109602757</v>
      </c>
      <c r="G217" s="5">
        <f t="shared" si="42"/>
        <v>257392.00000000006</v>
      </c>
      <c r="H217" s="5">
        <f t="shared" ref="H217:H227" si="43">G217-$H$3+C217</f>
        <v>-3985.6357242502854</v>
      </c>
      <c r="I217" s="5">
        <f>SUM($H$8:H217)</f>
        <v>-2555503.0890395874</v>
      </c>
    </row>
    <row r="218" spans="1:9" ht="15.75" customHeight="1">
      <c r="B218" s="1">
        <v>211</v>
      </c>
      <c r="C218" s="5">
        <f t="shared" si="40"/>
        <v>-260020.38572425034</v>
      </c>
      <c r="D218" s="6">
        <f t="shared" si="41"/>
        <v>10139</v>
      </c>
      <c r="E218" s="6">
        <f t="shared" si="1"/>
        <v>249881.38572425034</v>
      </c>
      <c r="F218" s="6">
        <f t="shared" si="38"/>
        <v>3437129.0252360255</v>
      </c>
      <c r="G218" s="5">
        <f t="shared" si="42"/>
        <v>257392.00000000006</v>
      </c>
      <c r="H218" s="5">
        <f t="shared" si="43"/>
        <v>-3985.6357242502854</v>
      </c>
      <c r="I218" s="5">
        <f>SUM($H$8:H218)</f>
        <v>-2559488.7247638376</v>
      </c>
    </row>
    <row r="219" spans="1:9" ht="15.75" customHeight="1">
      <c r="B219" s="1">
        <v>212</v>
      </c>
      <c r="C219" s="5">
        <f t="shared" si="40"/>
        <v>-260020.38572425034</v>
      </c>
      <c r="D219" s="6">
        <f t="shared" si="41"/>
        <v>9452</v>
      </c>
      <c r="E219" s="6">
        <f t="shared" si="1"/>
        <v>250568.38572425034</v>
      </c>
      <c r="F219" s="6">
        <f t="shared" si="38"/>
        <v>3186560.6395117752</v>
      </c>
      <c r="G219" s="5">
        <f t="shared" si="42"/>
        <v>257392.00000000006</v>
      </c>
      <c r="H219" s="5">
        <f t="shared" si="43"/>
        <v>-3985.6357242502854</v>
      </c>
      <c r="I219" s="5">
        <f>SUM($H$8:H219)</f>
        <v>-2563474.3604880879</v>
      </c>
    </row>
    <row r="220" spans="1:9" ht="15.75" customHeight="1">
      <c r="B220" s="1">
        <v>213</v>
      </c>
      <c r="C220" s="5">
        <f t="shared" si="40"/>
        <v>-260020.38572425034</v>
      </c>
      <c r="D220" s="6">
        <f t="shared" si="41"/>
        <v>8763</v>
      </c>
      <c r="E220" s="6">
        <f t="shared" si="1"/>
        <v>251257.38572425034</v>
      </c>
      <c r="F220" s="6">
        <f t="shared" si="38"/>
        <v>2935303.253787525</v>
      </c>
      <c r="G220" s="5">
        <f t="shared" si="42"/>
        <v>257392.00000000006</v>
      </c>
      <c r="H220" s="5">
        <f t="shared" si="43"/>
        <v>-3985.6357242502854</v>
      </c>
      <c r="I220" s="5">
        <f>SUM($H$8:H220)</f>
        <v>-2567459.9962123381</v>
      </c>
    </row>
    <row r="221" spans="1:9" ht="15.75" customHeight="1">
      <c r="B221" s="1">
        <v>214</v>
      </c>
      <c r="C221" s="5">
        <f t="shared" si="40"/>
        <v>-260020.38572425034</v>
      </c>
      <c r="D221" s="6">
        <f t="shared" si="41"/>
        <v>8072</v>
      </c>
      <c r="E221" s="6">
        <f t="shared" si="1"/>
        <v>251948.38572425034</v>
      </c>
      <c r="F221" s="6">
        <f t="shared" si="38"/>
        <v>2683354.8680632748</v>
      </c>
      <c r="G221" s="5">
        <f t="shared" si="42"/>
        <v>257392.00000000006</v>
      </c>
      <c r="H221" s="5">
        <f t="shared" si="43"/>
        <v>-3985.6357242502854</v>
      </c>
      <c r="I221" s="5">
        <f>SUM($H$8:H221)</f>
        <v>-2571445.6319365883</v>
      </c>
    </row>
    <row r="222" spans="1:9" ht="15.75" customHeight="1">
      <c r="B222" s="1">
        <v>215</v>
      </c>
      <c r="C222" s="5">
        <f t="shared" si="40"/>
        <v>-260020.38572425034</v>
      </c>
      <c r="D222" s="6">
        <f t="shared" si="41"/>
        <v>7379</v>
      </c>
      <c r="E222" s="6">
        <f t="shared" si="1"/>
        <v>252641.38572425034</v>
      </c>
      <c r="F222" s="6">
        <f t="shared" si="38"/>
        <v>2430713.4823390245</v>
      </c>
      <c r="G222" s="5">
        <f t="shared" si="42"/>
        <v>257392.00000000006</v>
      </c>
      <c r="H222" s="5">
        <f t="shared" si="43"/>
        <v>-3985.6357242502854</v>
      </c>
      <c r="I222" s="5">
        <f>SUM($H$8:H222)</f>
        <v>-2575431.2676608386</v>
      </c>
    </row>
    <row r="223" spans="1:9" ht="15.75" customHeight="1">
      <c r="B223" s="1">
        <v>216</v>
      </c>
      <c r="C223" s="5">
        <f t="shared" si="40"/>
        <v>-260020.38572425034</v>
      </c>
      <c r="D223" s="6">
        <f t="shared" si="41"/>
        <v>6684</v>
      </c>
      <c r="E223" s="6">
        <f t="shared" si="1"/>
        <v>253336.38572425034</v>
      </c>
      <c r="F223" s="6">
        <f t="shared" si="38"/>
        <v>2177377.0966147743</v>
      </c>
      <c r="G223" s="5">
        <f t="shared" si="42"/>
        <v>257392.00000000006</v>
      </c>
      <c r="H223" s="5">
        <f t="shared" si="43"/>
        <v>-3985.6357242502854</v>
      </c>
      <c r="I223" s="5">
        <f>SUM($H$8:H223)</f>
        <v>-2579416.9033850888</v>
      </c>
    </row>
    <row r="224" spans="1:9" ht="15.75" customHeight="1">
      <c r="A224" s="1">
        <f>A212+1</f>
        <v>19</v>
      </c>
      <c r="B224" s="1">
        <v>217</v>
      </c>
      <c r="C224" s="5">
        <f t="shared" si="40"/>
        <v>-260020.38572425034</v>
      </c>
      <c r="D224" s="6">
        <f t="shared" si="41"/>
        <v>5987</v>
      </c>
      <c r="E224" s="6">
        <f t="shared" si="1"/>
        <v>254033.38572425034</v>
      </c>
      <c r="F224" s="6">
        <f t="shared" si="38"/>
        <v>1923343.7108905241</v>
      </c>
      <c r="G224" s="5">
        <f t="shared" si="42"/>
        <v>257392.00000000006</v>
      </c>
      <c r="H224" s="5">
        <f t="shared" si="43"/>
        <v>-3985.6357242502854</v>
      </c>
      <c r="I224" s="5">
        <f>SUM($H$8:H224)</f>
        <v>-2583402.539109339</v>
      </c>
    </row>
    <row r="225" spans="1:9" ht="15.75" customHeight="1">
      <c r="B225" s="1">
        <v>218</v>
      </c>
      <c r="C225" s="5">
        <f t="shared" si="40"/>
        <v>-260020.38572425034</v>
      </c>
      <c r="D225" s="6">
        <f t="shared" si="41"/>
        <v>5289</v>
      </c>
      <c r="E225" s="6">
        <f t="shared" si="1"/>
        <v>254731.38572425034</v>
      </c>
      <c r="F225" s="6">
        <f t="shared" si="38"/>
        <v>1668612.3251662739</v>
      </c>
      <c r="G225" s="5">
        <f t="shared" si="42"/>
        <v>257392.00000000006</v>
      </c>
      <c r="H225" s="5">
        <f t="shared" si="43"/>
        <v>-3985.6357242502854</v>
      </c>
      <c r="I225" s="5">
        <f>SUM($H$8:H225)</f>
        <v>-2587388.1748335892</v>
      </c>
    </row>
    <row r="226" spans="1:9" ht="15.75" customHeight="1">
      <c r="B226" s="1">
        <v>219</v>
      </c>
      <c r="C226" s="5">
        <f t="shared" si="40"/>
        <v>-260020.38572425034</v>
      </c>
      <c r="D226" s="6">
        <f t="shared" si="41"/>
        <v>4588</v>
      </c>
      <c r="E226" s="6">
        <f t="shared" si="1"/>
        <v>255432.38572425034</v>
      </c>
      <c r="F226" s="6">
        <f t="shared" si="38"/>
        <v>1413179.9394420236</v>
      </c>
      <c r="G226" s="5">
        <f t="shared" si="42"/>
        <v>257392.00000000006</v>
      </c>
      <c r="H226" s="5">
        <f t="shared" si="43"/>
        <v>-3985.6357242502854</v>
      </c>
      <c r="I226" s="5">
        <f>SUM($H$8:H226)</f>
        <v>-2591373.8105578395</v>
      </c>
    </row>
    <row r="227" spans="1:9" ht="15.75" customHeight="1">
      <c r="B227" s="1">
        <v>220</v>
      </c>
      <c r="C227" s="5">
        <f t="shared" si="40"/>
        <v>-260020.38572425034</v>
      </c>
      <c r="D227" s="6">
        <f t="shared" si="41"/>
        <v>3886</v>
      </c>
      <c r="E227" s="6">
        <f t="shared" si="1"/>
        <v>256134.38572425034</v>
      </c>
      <c r="F227" s="6">
        <f t="shared" si="38"/>
        <v>1157045.5537177734</v>
      </c>
      <c r="G227" s="5">
        <f t="shared" si="42"/>
        <v>257392.00000000006</v>
      </c>
      <c r="H227" s="5">
        <f t="shared" si="43"/>
        <v>-3985.6357242502854</v>
      </c>
      <c r="I227" s="5">
        <f>SUM($H$8:H227)</f>
        <v>-2595359.4462820897</v>
      </c>
    </row>
    <row r="228" spans="1:9" ht="15.75" customHeight="1">
      <c r="B228" s="1">
        <v>221</v>
      </c>
      <c r="C228" s="5">
        <f t="shared" si="40"/>
        <v>-260020.38572425034</v>
      </c>
      <c r="D228" s="6">
        <f t="shared" si="41"/>
        <v>3181</v>
      </c>
      <c r="E228" s="6">
        <f t="shared" si="1"/>
        <v>256839.38572425034</v>
      </c>
      <c r="F228" s="6">
        <f t="shared" si="38"/>
        <v>900206.16799352306</v>
      </c>
      <c r="G228" s="5">
        <f t="shared" si="42"/>
        <v>257392.00000000006</v>
      </c>
      <c r="H228" s="5">
        <f>G228-$H$3+C228-$H$4</f>
        <v>-329725.63572425034</v>
      </c>
      <c r="I228" s="5">
        <f>SUM($H$8:H228)</f>
        <v>-2925085.0820063399</v>
      </c>
    </row>
    <row r="229" spans="1:9" ht="15.75" customHeight="1">
      <c r="B229" s="1">
        <v>222</v>
      </c>
      <c r="C229" s="5">
        <f t="shared" si="40"/>
        <v>-260020.38572425034</v>
      </c>
      <c r="D229" s="6">
        <f t="shared" si="41"/>
        <v>2475</v>
      </c>
      <c r="E229" s="6">
        <f t="shared" si="1"/>
        <v>257545.38572425034</v>
      </c>
      <c r="F229" s="6">
        <f t="shared" si="38"/>
        <v>642660.78226927272</v>
      </c>
      <c r="G229" s="5">
        <f t="shared" si="42"/>
        <v>257392.00000000006</v>
      </c>
      <c r="H229" s="5">
        <f t="shared" ref="H229:H235" si="44">G229-$H$3+C229</f>
        <v>-3985.6357242502854</v>
      </c>
      <c r="I229" s="5">
        <f>SUM($H$8:H229)</f>
        <v>-2929070.7177305901</v>
      </c>
    </row>
    <row r="230" spans="1:9" ht="15.75" customHeight="1">
      <c r="B230" s="1">
        <v>223</v>
      </c>
      <c r="C230" s="5">
        <f t="shared" si="40"/>
        <v>-260020.38572425034</v>
      </c>
      <c r="D230" s="6">
        <f t="shared" si="41"/>
        <v>1767</v>
      </c>
      <c r="E230" s="6">
        <f t="shared" si="1"/>
        <v>258253.38572425034</v>
      </c>
      <c r="F230" s="6">
        <f t="shared" si="38"/>
        <v>384407.39654502238</v>
      </c>
      <c r="G230" s="5">
        <f t="shared" si="42"/>
        <v>257392.00000000006</v>
      </c>
      <c r="H230" s="5">
        <f t="shared" si="44"/>
        <v>-3985.6357242502854</v>
      </c>
      <c r="I230" s="5">
        <f>SUM($H$8:H230)</f>
        <v>-2933056.3534548404</v>
      </c>
    </row>
    <row r="231" spans="1:9" ht="15.75" customHeight="1">
      <c r="B231" s="1">
        <v>224</v>
      </c>
      <c r="C231" s="5">
        <f t="shared" si="40"/>
        <v>-260020.38572425034</v>
      </c>
      <c r="D231" s="6">
        <f t="shared" si="41"/>
        <v>1057</v>
      </c>
      <c r="E231" s="6">
        <f t="shared" si="1"/>
        <v>258963.38572425034</v>
      </c>
      <c r="F231" s="6">
        <f t="shared" si="38"/>
        <v>125444.01082077203</v>
      </c>
      <c r="G231" s="5">
        <f t="shared" si="42"/>
        <v>257392.00000000006</v>
      </c>
      <c r="H231" s="5">
        <f t="shared" si="44"/>
        <v>-3985.6357242502854</v>
      </c>
      <c r="I231" s="5">
        <f>SUM($H$8:H231)</f>
        <v>-2937041.9891790906</v>
      </c>
    </row>
    <row r="232" spans="1:9" ht="15.75" customHeight="1">
      <c r="B232" s="1">
        <v>225</v>
      </c>
      <c r="C232" s="5">
        <f t="shared" si="40"/>
        <v>-260020.38572425034</v>
      </c>
      <c r="D232" s="6">
        <f t="shared" si="41"/>
        <v>344</v>
      </c>
      <c r="E232" s="6">
        <f t="shared" si="1"/>
        <v>259676.38572425034</v>
      </c>
      <c r="F232" s="6">
        <f t="shared" si="38"/>
        <v>-134232.37490347831</v>
      </c>
      <c r="G232" s="5">
        <f t="shared" si="42"/>
        <v>257392.00000000006</v>
      </c>
      <c r="H232" s="5">
        <f t="shared" si="44"/>
        <v>-3985.6357242502854</v>
      </c>
      <c r="I232" s="5">
        <f>SUM($H$8:H232)</f>
        <v>-2941027.6249033408</v>
      </c>
    </row>
    <row r="233" spans="1:9" ht="15.75" customHeight="1">
      <c r="B233" s="1">
        <v>226</v>
      </c>
      <c r="C233" s="5">
        <f t="shared" si="40"/>
        <v>-260020.38572425034</v>
      </c>
      <c r="D233" s="6">
        <f t="shared" si="41"/>
        <v>-370</v>
      </c>
      <c r="E233" s="6">
        <f t="shared" si="1"/>
        <v>260390.38572425034</v>
      </c>
      <c r="F233" s="6">
        <f t="shared" si="38"/>
        <v>-394622.76062772865</v>
      </c>
      <c r="G233" s="5">
        <f t="shared" si="42"/>
        <v>257392.00000000006</v>
      </c>
      <c r="H233" s="5">
        <f t="shared" si="44"/>
        <v>-3985.6357242502854</v>
      </c>
      <c r="I233" s="5">
        <f>SUM($H$8:H233)</f>
        <v>-2945013.2606275911</v>
      </c>
    </row>
    <row r="234" spans="1:9" ht="15.75" customHeight="1">
      <c r="B234" s="1">
        <v>227</v>
      </c>
      <c r="C234" s="5">
        <f t="shared" si="40"/>
        <v>-260020.38572425034</v>
      </c>
      <c r="D234" s="6">
        <f t="shared" si="41"/>
        <v>-1086</v>
      </c>
      <c r="E234" s="6">
        <f t="shared" si="1"/>
        <v>261106.38572425034</v>
      </c>
      <c r="F234" s="6">
        <f t="shared" si="38"/>
        <v>-655729.146351979</v>
      </c>
      <c r="G234" s="5">
        <f t="shared" si="42"/>
        <v>257392.00000000006</v>
      </c>
      <c r="H234" s="5">
        <f t="shared" si="44"/>
        <v>-3985.6357242502854</v>
      </c>
      <c r="I234" s="5">
        <f>SUM($H$8:H234)</f>
        <v>-2948998.8963518413</v>
      </c>
    </row>
    <row r="235" spans="1:9" ht="15.75" customHeight="1">
      <c r="B235" s="1">
        <v>228</v>
      </c>
      <c r="C235" s="5">
        <f t="shared" si="40"/>
        <v>-260020.38572425034</v>
      </c>
      <c r="D235" s="6">
        <f t="shared" si="41"/>
        <v>-1804</v>
      </c>
      <c r="E235" s="6">
        <f t="shared" si="1"/>
        <v>261824.38572425034</v>
      </c>
      <c r="F235" s="6">
        <f t="shared" si="38"/>
        <v>-917553.53207622934</v>
      </c>
      <c r="G235" s="5">
        <f t="shared" si="42"/>
        <v>257392.00000000006</v>
      </c>
      <c r="H235" s="5">
        <f t="shared" si="44"/>
        <v>-3985.6357242502854</v>
      </c>
      <c r="I235" s="5">
        <f>SUM($H$8:H235)</f>
        <v>-2952984.5320760915</v>
      </c>
    </row>
    <row r="236" spans="1:9" ht="15.75" customHeight="1">
      <c r="A236" s="1">
        <f>A224+1</f>
        <v>20</v>
      </c>
      <c r="B236" s="1">
        <v>229</v>
      </c>
      <c r="C236" s="5">
        <f t="shared" ref="C236:C267" si="45">PMT($N$12/12,$D$5*12,$D$3*10000)</f>
        <v>-264480.22674717789</v>
      </c>
      <c r="D236" s="6">
        <f t="shared" ref="D236:D267" si="46">INT(F235*$N$12/12)</f>
        <v>-2677</v>
      </c>
      <c r="E236" s="6">
        <f t="shared" si="1"/>
        <v>267157.22674717789</v>
      </c>
      <c r="F236" s="6">
        <f t="shared" si="38"/>
        <v>-1184710.7588234073</v>
      </c>
      <c r="G236" s="5">
        <f t="shared" ref="G236:G267" si="47">($H$2+$L$12*$H$5)*$M$12</f>
        <v>225218.00000000003</v>
      </c>
      <c r="H236" s="5">
        <f>G236-$H$3+C236-$O$12</f>
        <v>-40619.476747177861</v>
      </c>
      <c r="I236" s="5">
        <f>SUM($H$8:H236)</f>
        <v>-2993604.0088232695</v>
      </c>
    </row>
    <row r="237" spans="1:9" ht="15.75" customHeight="1">
      <c r="B237" s="1">
        <v>230</v>
      </c>
      <c r="C237" s="5">
        <f t="shared" si="45"/>
        <v>-264480.22674717789</v>
      </c>
      <c r="D237" s="6">
        <f t="shared" si="46"/>
        <v>-3456</v>
      </c>
      <c r="E237" s="6">
        <f t="shared" si="1"/>
        <v>267936.22674717789</v>
      </c>
      <c r="F237" s="6">
        <f t="shared" si="38"/>
        <v>-1452646.9855705854</v>
      </c>
      <c r="G237" s="5">
        <f t="shared" si="47"/>
        <v>225218.00000000003</v>
      </c>
      <c r="H237" s="5">
        <f>G237-$H$3+C237</f>
        <v>-40619.476747177861</v>
      </c>
      <c r="I237" s="5">
        <f>SUM($H$8:H237)</f>
        <v>-3034223.4855704475</v>
      </c>
    </row>
    <row r="238" spans="1:9" ht="15.75" customHeight="1">
      <c r="B238" s="1">
        <v>231</v>
      </c>
      <c r="C238" s="5">
        <f t="shared" si="45"/>
        <v>-264480.22674717789</v>
      </c>
      <c r="D238" s="6">
        <f t="shared" si="46"/>
        <v>-4237</v>
      </c>
      <c r="E238" s="6">
        <f t="shared" si="1"/>
        <v>268717.22674717789</v>
      </c>
      <c r="F238" s="6">
        <f t="shared" si="38"/>
        <v>-1721364.2123177634</v>
      </c>
      <c r="G238" s="5">
        <f t="shared" si="47"/>
        <v>225218.00000000003</v>
      </c>
      <c r="H238" s="5">
        <f>G238-$H$3+C238</f>
        <v>-40619.476747177861</v>
      </c>
      <c r="I238" s="5">
        <f>SUM($H$8:H238)</f>
        <v>-3074842.9623176255</v>
      </c>
    </row>
    <row r="239" spans="1:9" ht="15.75" customHeight="1">
      <c r="B239" s="1">
        <v>232</v>
      </c>
      <c r="C239" s="5">
        <f t="shared" si="45"/>
        <v>-264480.22674717789</v>
      </c>
      <c r="D239" s="6">
        <f t="shared" si="46"/>
        <v>-5021</v>
      </c>
      <c r="E239" s="6">
        <f t="shared" si="1"/>
        <v>269501.22674717789</v>
      </c>
      <c r="F239" s="6">
        <f t="shared" si="38"/>
        <v>-1990865.4390649414</v>
      </c>
      <c r="G239" s="5">
        <f t="shared" si="47"/>
        <v>225218.00000000003</v>
      </c>
      <c r="H239" s="5">
        <f>G239-$H$3+C239</f>
        <v>-40619.476747177861</v>
      </c>
      <c r="I239" s="5">
        <f>SUM($H$8:H239)</f>
        <v>-3115462.4390648035</v>
      </c>
    </row>
    <row r="240" spans="1:9" ht="15.75" customHeight="1">
      <c r="B240" s="1">
        <v>233</v>
      </c>
      <c r="C240" s="5">
        <f t="shared" si="45"/>
        <v>-264480.22674717789</v>
      </c>
      <c r="D240" s="6">
        <f t="shared" si="46"/>
        <v>-5807</v>
      </c>
      <c r="E240" s="6">
        <f t="shared" si="1"/>
        <v>270287.22674717789</v>
      </c>
      <c r="F240" s="6">
        <f t="shared" si="38"/>
        <v>-2261152.6658121194</v>
      </c>
      <c r="G240" s="5">
        <f t="shared" si="47"/>
        <v>225218.00000000003</v>
      </c>
      <c r="H240" s="5">
        <f>G240-$H$3+C240-$H$4</f>
        <v>-366359.47674717789</v>
      </c>
      <c r="I240" s="5">
        <f>SUM($H$8:H240)</f>
        <v>-3481821.9158119815</v>
      </c>
    </row>
    <row r="241" spans="1:9" ht="15.75" customHeight="1">
      <c r="B241" s="1">
        <v>234</v>
      </c>
      <c r="C241" s="5">
        <f t="shared" si="45"/>
        <v>-264480.22674717789</v>
      </c>
      <c r="D241" s="6">
        <f t="shared" si="46"/>
        <v>-6596</v>
      </c>
      <c r="E241" s="6">
        <f t="shared" si="1"/>
        <v>271076.22674717789</v>
      </c>
      <c r="F241" s="6">
        <f t="shared" si="38"/>
        <v>-2532228.8925592974</v>
      </c>
      <c r="G241" s="5">
        <f t="shared" si="47"/>
        <v>225218.00000000003</v>
      </c>
      <c r="H241" s="5">
        <f t="shared" ref="H241:H251" si="48">G241-$H$3+C241</f>
        <v>-40619.476747177861</v>
      </c>
      <c r="I241" s="5">
        <f>SUM($H$8:H241)</f>
        <v>-3522441.3925591595</v>
      </c>
    </row>
    <row r="242" spans="1:9" ht="15.75" customHeight="1">
      <c r="B242" s="1">
        <v>235</v>
      </c>
      <c r="C242" s="5">
        <f t="shared" si="45"/>
        <v>-264480.22674717789</v>
      </c>
      <c r="D242" s="6">
        <f t="shared" si="46"/>
        <v>-7386</v>
      </c>
      <c r="E242" s="6">
        <f t="shared" si="1"/>
        <v>271866.22674717789</v>
      </c>
      <c r="F242" s="6">
        <f t="shared" si="38"/>
        <v>-2804095.1193064754</v>
      </c>
      <c r="G242" s="5">
        <f t="shared" si="47"/>
        <v>225218.00000000003</v>
      </c>
      <c r="H242" s="5">
        <f t="shared" si="48"/>
        <v>-40619.476747177861</v>
      </c>
      <c r="I242" s="5">
        <f>SUM($H$8:H242)</f>
        <v>-3563060.8693063376</v>
      </c>
    </row>
    <row r="243" spans="1:9" ht="15.75" customHeight="1">
      <c r="B243" s="1">
        <v>236</v>
      </c>
      <c r="C243" s="5">
        <f t="shared" si="45"/>
        <v>-264480.22674717789</v>
      </c>
      <c r="D243" s="6">
        <f t="shared" si="46"/>
        <v>-8179</v>
      </c>
      <c r="E243" s="6">
        <f t="shared" si="1"/>
        <v>272659.22674717789</v>
      </c>
      <c r="F243" s="6">
        <f t="shared" si="38"/>
        <v>-3076754.3460536534</v>
      </c>
      <c r="G243" s="5">
        <f t="shared" si="47"/>
        <v>225218.00000000003</v>
      </c>
      <c r="H243" s="5">
        <f t="shared" si="48"/>
        <v>-40619.476747177861</v>
      </c>
      <c r="I243" s="5">
        <f>SUM($H$8:H243)</f>
        <v>-3603680.3460535156</v>
      </c>
    </row>
    <row r="244" spans="1:9" ht="15.75" customHeight="1">
      <c r="B244" s="1">
        <v>237</v>
      </c>
      <c r="C244" s="5">
        <f t="shared" si="45"/>
        <v>-264480.22674717789</v>
      </c>
      <c r="D244" s="6">
        <f t="shared" si="46"/>
        <v>-8974</v>
      </c>
      <c r="E244" s="6">
        <f t="shared" si="1"/>
        <v>273454.22674717789</v>
      </c>
      <c r="F244" s="6">
        <f t="shared" si="38"/>
        <v>-3350208.5728008314</v>
      </c>
      <c r="G244" s="5">
        <f t="shared" si="47"/>
        <v>225218.00000000003</v>
      </c>
      <c r="H244" s="5">
        <f t="shared" si="48"/>
        <v>-40619.476747177861</v>
      </c>
      <c r="I244" s="5">
        <f>SUM($H$8:H244)</f>
        <v>-3644299.8228006936</v>
      </c>
    </row>
    <row r="245" spans="1:9" ht="15.75" customHeight="1">
      <c r="B245" s="1">
        <v>238</v>
      </c>
      <c r="C245" s="5">
        <f t="shared" si="45"/>
        <v>-264480.22674717789</v>
      </c>
      <c r="D245" s="6">
        <f t="shared" si="46"/>
        <v>-9772</v>
      </c>
      <c r="E245" s="6">
        <f t="shared" si="1"/>
        <v>274252.22674717789</v>
      </c>
      <c r="F245" s="6">
        <f t="shared" si="38"/>
        <v>-3624460.7995480094</v>
      </c>
      <c r="G245" s="5">
        <f t="shared" si="47"/>
        <v>225218.00000000003</v>
      </c>
      <c r="H245" s="5">
        <f t="shared" si="48"/>
        <v>-40619.476747177861</v>
      </c>
      <c r="I245" s="5">
        <f>SUM($H$8:H245)</f>
        <v>-3684919.2995478716</v>
      </c>
    </row>
    <row r="246" spans="1:9" ht="15.75" customHeight="1">
      <c r="B246" s="1">
        <v>239</v>
      </c>
      <c r="C246" s="5">
        <f t="shared" si="45"/>
        <v>-264480.22674717789</v>
      </c>
      <c r="D246" s="6">
        <f t="shared" si="46"/>
        <v>-10572</v>
      </c>
      <c r="E246" s="6">
        <f t="shared" si="1"/>
        <v>275052.22674717789</v>
      </c>
      <c r="F246" s="6">
        <f t="shared" si="38"/>
        <v>-3899513.0262951874</v>
      </c>
      <c r="G246" s="5">
        <f t="shared" si="47"/>
        <v>225218.00000000003</v>
      </c>
      <c r="H246" s="5">
        <f t="shared" si="48"/>
        <v>-40619.476747177861</v>
      </c>
      <c r="I246" s="5">
        <f>SUM($H$8:H246)</f>
        <v>-3725538.7762950496</v>
      </c>
    </row>
    <row r="247" spans="1:9" ht="15.75" customHeight="1">
      <c r="B247" s="1">
        <v>240</v>
      </c>
      <c r="C247" s="5">
        <f t="shared" si="45"/>
        <v>-264480.22674717789</v>
      </c>
      <c r="D247" s="6">
        <f t="shared" si="46"/>
        <v>-11374</v>
      </c>
      <c r="E247" s="6">
        <f t="shared" si="1"/>
        <v>275854.22674717789</v>
      </c>
      <c r="F247" s="6">
        <f t="shared" si="38"/>
        <v>-4175367.2530423654</v>
      </c>
      <c r="G247" s="5">
        <f t="shared" si="47"/>
        <v>225218.00000000003</v>
      </c>
      <c r="H247" s="5">
        <f t="shared" si="48"/>
        <v>-40619.476747177861</v>
      </c>
      <c r="I247" s="5">
        <f>SUM($H$8:H247)</f>
        <v>-3766158.2530422276</v>
      </c>
    </row>
    <row r="248" spans="1:9" ht="15.75" customHeight="1">
      <c r="A248" s="1">
        <f>A236+1</f>
        <v>21</v>
      </c>
      <c r="B248" s="1">
        <v>241</v>
      </c>
      <c r="C248" s="5">
        <f t="shared" si="45"/>
        <v>-264480.22674717789</v>
      </c>
      <c r="D248" s="6">
        <f t="shared" si="46"/>
        <v>-12179</v>
      </c>
      <c r="E248" s="6">
        <f t="shared" si="1"/>
        <v>276659.22674717789</v>
      </c>
      <c r="F248" s="6">
        <f t="shared" si="38"/>
        <v>-4452026.479789543</v>
      </c>
      <c r="G248" s="5">
        <f t="shared" si="47"/>
        <v>225218.00000000003</v>
      </c>
      <c r="H248" s="5">
        <f t="shared" si="48"/>
        <v>-40619.476747177861</v>
      </c>
      <c r="I248" s="5">
        <f>SUM($H$8:H248)</f>
        <v>-3806777.7297894056</v>
      </c>
    </row>
    <row r="249" spans="1:9" ht="15.75" customHeight="1">
      <c r="B249" s="1">
        <v>242</v>
      </c>
      <c r="C249" s="5">
        <f t="shared" si="45"/>
        <v>-264480.22674717789</v>
      </c>
      <c r="D249" s="6">
        <f t="shared" si="46"/>
        <v>-12986</v>
      </c>
      <c r="E249" s="6">
        <f t="shared" si="1"/>
        <v>277466.22674717789</v>
      </c>
      <c r="F249" s="6">
        <f t="shared" si="38"/>
        <v>-4729492.7065367205</v>
      </c>
      <c r="G249" s="5">
        <f t="shared" si="47"/>
        <v>225218.00000000003</v>
      </c>
      <c r="H249" s="5">
        <f t="shared" si="48"/>
        <v>-40619.476747177861</v>
      </c>
      <c r="I249" s="5">
        <f>SUM($H$8:H249)</f>
        <v>-3847397.2065365836</v>
      </c>
    </row>
    <row r="250" spans="1:9" ht="15.75" customHeight="1">
      <c r="B250" s="1">
        <v>243</v>
      </c>
      <c r="C250" s="5">
        <f t="shared" si="45"/>
        <v>-264480.22674717789</v>
      </c>
      <c r="D250" s="6">
        <f t="shared" si="46"/>
        <v>-13795</v>
      </c>
      <c r="E250" s="6">
        <f t="shared" si="1"/>
        <v>278275.22674717789</v>
      </c>
      <c r="F250" s="6">
        <f t="shared" si="38"/>
        <v>-5007767.933283898</v>
      </c>
      <c r="G250" s="5">
        <f t="shared" si="47"/>
        <v>225218.00000000003</v>
      </c>
      <c r="H250" s="5">
        <f t="shared" si="48"/>
        <v>-40619.476747177861</v>
      </c>
      <c r="I250" s="5">
        <f>SUM($H$8:H250)</f>
        <v>-3888016.6832837616</v>
      </c>
    </row>
    <row r="251" spans="1:9" ht="15.75" customHeight="1">
      <c r="B251" s="1">
        <v>244</v>
      </c>
      <c r="C251" s="5">
        <f t="shared" si="45"/>
        <v>-264480.22674717789</v>
      </c>
      <c r="D251" s="6">
        <f t="shared" si="46"/>
        <v>-14606</v>
      </c>
      <c r="E251" s="6">
        <f t="shared" si="1"/>
        <v>279086.22674717789</v>
      </c>
      <c r="F251" s="6">
        <f t="shared" si="38"/>
        <v>-5286854.1600310756</v>
      </c>
      <c r="G251" s="5">
        <f t="shared" si="47"/>
        <v>225218.00000000003</v>
      </c>
      <c r="H251" s="5">
        <f t="shared" si="48"/>
        <v>-40619.476747177861</v>
      </c>
      <c r="I251" s="5">
        <f>SUM($H$8:H251)</f>
        <v>-3928636.1600309396</v>
      </c>
    </row>
    <row r="252" spans="1:9" ht="15.75" customHeight="1">
      <c r="B252" s="1">
        <v>245</v>
      </c>
      <c r="C252" s="5">
        <f t="shared" si="45"/>
        <v>-264480.22674717789</v>
      </c>
      <c r="D252" s="6">
        <f t="shared" si="46"/>
        <v>-15420</v>
      </c>
      <c r="E252" s="6">
        <f t="shared" si="1"/>
        <v>279900.22674717789</v>
      </c>
      <c r="F252" s="6">
        <f t="shared" si="38"/>
        <v>-5566754.3867782531</v>
      </c>
      <c r="G252" s="5">
        <f t="shared" si="47"/>
        <v>225218.00000000003</v>
      </c>
      <c r="H252" s="5">
        <f>G252-$H$3+C252-$H$4</f>
        <v>-366359.47674717789</v>
      </c>
      <c r="I252" s="5">
        <f>SUM($H$8:H252)</f>
        <v>-4294995.6367781172</v>
      </c>
    </row>
    <row r="253" spans="1:9" ht="15.75" customHeight="1">
      <c r="B253" s="1">
        <v>246</v>
      </c>
      <c r="C253" s="5">
        <f t="shared" si="45"/>
        <v>-264480.22674717789</v>
      </c>
      <c r="D253" s="6">
        <f t="shared" si="46"/>
        <v>-16237</v>
      </c>
      <c r="E253" s="6">
        <f t="shared" si="1"/>
        <v>280717.22674717789</v>
      </c>
      <c r="F253" s="6">
        <f t="shared" si="38"/>
        <v>-5847471.6135254307</v>
      </c>
      <c r="G253" s="5">
        <f t="shared" si="47"/>
        <v>225218.00000000003</v>
      </c>
      <c r="H253" s="5">
        <f t="shared" ref="H253:H263" si="49">G253-$H$3+C253</f>
        <v>-40619.476747177861</v>
      </c>
      <c r="I253" s="5">
        <f>SUM($H$8:H253)</f>
        <v>-4335615.1135252947</v>
      </c>
    </row>
    <row r="254" spans="1:9" ht="15.75" customHeight="1">
      <c r="B254" s="1">
        <v>247</v>
      </c>
      <c r="C254" s="5">
        <f t="shared" si="45"/>
        <v>-264480.22674717789</v>
      </c>
      <c r="D254" s="6">
        <f t="shared" si="46"/>
        <v>-17056</v>
      </c>
      <c r="E254" s="6">
        <f t="shared" si="1"/>
        <v>281536.22674717789</v>
      </c>
      <c r="F254" s="6">
        <f t="shared" si="38"/>
        <v>-6129007.8402726082</v>
      </c>
      <c r="G254" s="5">
        <f t="shared" si="47"/>
        <v>225218.00000000003</v>
      </c>
      <c r="H254" s="5">
        <f t="shared" si="49"/>
        <v>-40619.476747177861</v>
      </c>
      <c r="I254" s="5">
        <f>SUM($H$8:H254)</f>
        <v>-4376234.5902724722</v>
      </c>
    </row>
    <row r="255" spans="1:9" ht="15.75" customHeight="1">
      <c r="B255" s="1">
        <v>248</v>
      </c>
      <c r="C255" s="5">
        <f t="shared" si="45"/>
        <v>-264480.22674717789</v>
      </c>
      <c r="D255" s="6">
        <f t="shared" si="46"/>
        <v>-17877</v>
      </c>
      <c r="E255" s="6">
        <f t="shared" si="1"/>
        <v>282357.22674717789</v>
      </c>
      <c r="F255" s="6">
        <f t="shared" si="38"/>
        <v>-6411365.0670197858</v>
      </c>
      <c r="G255" s="5">
        <f t="shared" si="47"/>
        <v>225218.00000000003</v>
      </c>
      <c r="H255" s="5">
        <f t="shared" si="49"/>
        <v>-40619.476747177861</v>
      </c>
      <c r="I255" s="5">
        <f>SUM($H$8:H255)</f>
        <v>-4416854.0670196498</v>
      </c>
    </row>
    <row r="256" spans="1:9" ht="15.75" customHeight="1">
      <c r="B256" s="1">
        <v>249</v>
      </c>
      <c r="C256" s="5">
        <f t="shared" si="45"/>
        <v>-264480.22674717789</v>
      </c>
      <c r="D256" s="6">
        <f t="shared" si="46"/>
        <v>-18700</v>
      </c>
      <c r="E256" s="6">
        <f t="shared" si="1"/>
        <v>283180.22674717789</v>
      </c>
      <c r="F256" s="6">
        <f t="shared" si="38"/>
        <v>-6694545.2937669633</v>
      </c>
      <c r="G256" s="5">
        <f t="shared" si="47"/>
        <v>225218.00000000003</v>
      </c>
      <c r="H256" s="5">
        <f t="shared" si="49"/>
        <v>-40619.476747177861</v>
      </c>
      <c r="I256" s="5">
        <f>SUM($H$8:H256)</f>
        <v>-4457473.5437668273</v>
      </c>
    </row>
    <row r="257" spans="1:9" ht="15.75" customHeight="1">
      <c r="B257" s="1">
        <v>250</v>
      </c>
      <c r="C257" s="5">
        <f t="shared" si="45"/>
        <v>-264480.22674717789</v>
      </c>
      <c r="D257" s="6">
        <f t="shared" si="46"/>
        <v>-19526</v>
      </c>
      <c r="E257" s="6">
        <f t="shared" si="1"/>
        <v>284006.22674717789</v>
      </c>
      <c r="F257" s="6">
        <f t="shared" si="38"/>
        <v>-6978551.5205141408</v>
      </c>
      <c r="G257" s="5">
        <f t="shared" si="47"/>
        <v>225218.00000000003</v>
      </c>
      <c r="H257" s="5">
        <f t="shared" si="49"/>
        <v>-40619.476747177861</v>
      </c>
      <c r="I257" s="5">
        <f>SUM($H$8:H257)</f>
        <v>-4498093.0205140049</v>
      </c>
    </row>
    <row r="258" spans="1:9" ht="15.75" customHeight="1">
      <c r="B258" s="1">
        <v>251</v>
      </c>
      <c r="C258" s="5">
        <f t="shared" si="45"/>
        <v>-264480.22674717789</v>
      </c>
      <c r="D258" s="6">
        <f t="shared" si="46"/>
        <v>-20355</v>
      </c>
      <c r="E258" s="6">
        <f t="shared" si="1"/>
        <v>284835.22674717789</v>
      </c>
      <c r="F258" s="6">
        <f t="shared" si="38"/>
        <v>-7263386.7472613184</v>
      </c>
      <c r="G258" s="5">
        <f t="shared" si="47"/>
        <v>225218.00000000003</v>
      </c>
      <c r="H258" s="5">
        <f t="shared" si="49"/>
        <v>-40619.476747177861</v>
      </c>
      <c r="I258" s="5">
        <f>SUM($H$8:H258)</f>
        <v>-4538712.4972611824</v>
      </c>
    </row>
    <row r="259" spans="1:9" ht="15.75" customHeight="1">
      <c r="B259" s="1">
        <v>252</v>
      </c>
      <c r="C259" s="5">
        <f t="shared" si="45"/>
        <v>-264480.22674717789</v>
      </c>
      <c r="D259" s="6">
        <f t="shared" si="46"/>
        <v>-21185</v>
      </c>
      <c r="E259" s="6">
        <f t="shared" si="1"/>
        <v>285665.22674717789</v>
      </c>
      <c r="F259" s="6">
        <f t="shared" si="38"/>
        <v>-7549051.9740084959</v>
      </c>
      <c r="G259" s="5">
        <f t="shared" si="47"/>
        <v>225218.00000000003</v>
      </c>
      <c r="H259" s="5">
        <f t="shared" si="49"/>
        <v>-40619.476747177861</v>
      </c>
      <c r="I259" s="5">
        <f>SUM($H$8:H259)</f>
        <v>-4579331.9740083599</v>
      </c>
    </row>
    <row r="260" spans="1:9" ht="15.75" customHeight="1">
      <c r="A260" s="1">
        <f>A248+1</f>
        <v>22</v>
      </c>
      <c r="B260" s="1">
        <v>253</v>
      </c>
      <c r="C260" s="5">
        <f t="shared" si="45"/>
        <v>-264480.22674717789</v>
      </c>
      <c r="D260" s="6">
        <f t="shared" si="46"/>
        <v>-22019</v>
      </c>
      <c r="E260" s="6">
        <f t="shared" si="1"/>
        <v>286499.22674717789</v>
      </c>
      <c r="F260" s="6">
        <f t="shared" si="38"/>
        <v>-7835551.2007556735</v>
      </c>
      <c r="G260" s="5">
        <f t="shared" si="47"/>
        <v>225218.00000000003</v>
      </c>
      <c r="H260" s="5">
        <f t="shared" si="49"/>
        <v>-40619.476747177861</v>
      </c>
      <c r="I260" s="5">
        <f>SUM($H$8:H260)</f>
        <v>-4619951.4507555375</v>
      </c>
    </row>
    <row r="261" spans="1:9" ht="15.75" customHeight="1">
      <c r="B261" s="1">
        <v>254</v>
      </c>
      <c r="C261" s="5">
        <f t="shared" si="45"/>
        <v>-264480.22674717789</v>
      </c>
      <c r="D261" s="6">
        <f t="shared" si="46"/>
        <v>-22854</v>
      </c>
      <c r="E261" s="6">
        <f t="shared" si="1"/>
        <v>287334.22674717789</v>
      </c>
      <c r="F261" s="6">
        <f t="shared" si="38"/>
        <v>-8122885.427502851</v>
      </c>
      <c r="G261" s="5">
        <f t="shared" si="47"/>
        <v>225218.00000000003</v>
      </c>
      <c r="H261" s="5">
        <f t="shared" si="49"/>
        <v>-40619.476747177861</v>
      </c>
      <c r="I261" s="5">
        <f>SUM($H$8:H261)</f>
        <v>-4660570.927502715</v>
      </c>
    </row>
    <row r="262" spans="1:9" ht="15.75" customHeight="1">
      <c r="B262" s="1">
        <v>255</v>
      </c>
      <c r="C262" s="5">
        <f t="shared" si="45"/>
        <v>-264480.22674717789</v>
      </c>
      <c r="D262" s="6">
        <f t="shared" si="46"/>
        <v>-23692</v>
      </c>
      <c r="E262" s="6">
        <f t="shared" si="1"/>
        <v>288172.22674717789</v>
      </c>
      <c r="F262" s="6">
        <f t="shared" si="38"/>
        <v>-8411057.6542500295</v>
      </c>
      <c r="G262" s="5">
        <f t="shared" si="47"/>
        <v>225218.00000000003</v>
      </c>
      <c r="H262" s="5">
        <f t="shared" si="49"/>
        <v>-40619.476747177861</v>
      </c>
      <c r="I262" s="5">
        <f>SUM($H$8:H262)</f>
        <v>-4701190.4042498926</v>
      </c>
    </row>
    <row r="263" spans="1:9" ht="15.75" customHeight="1">
      <c r="B263" s="1">
        <v>256</v>
      </c>
      <c r="C263" s="5">
        <f t="shared" si="45"/>
        <v>-264480.22674717789</v>
      </c>
      <c r="D263" s="6">
        <f t="shared" si="46"/>
        <v>-24533</v>
      </c>
      <c r="E263" s="6">
        <f t="shared" ref="E263:E380" si="50">-C263-D263</f>
        <v>289013.22674717789</v>
      </c>
      <c r="F263" s="6">
        <f t="shared" si="38"/>
        <v>-8700070.880997207</v>
      </c>
      <c r="G263" s="5">
        <f t="shared" si="47"/>
        <v>225218.00000000003</v>
      </c>
      <c r="H263" s="5">
        <f t="shared" si="49"/>
        <v>-40619.476747177861</v>
      </c>
      <c r="I263" s="5">
        <f>SUM($H$8:H263)</f>
        <v>-4741809.8809970701</v>
      </c>
    </row>
    <row r="264" spans="1:9" ht="15.75" customHeight="1">
      <c r="B264" s="1">
        <v>257</v>
      </c>
      <c r="C264" s="5">
        <f t="shared" si="45"/>
        <v>-264480.22674717789</v>
      </c>
      <c r="D264" s="6">
        <f t="shared" si="46"/>
        <v>-25376</v>
      </c>
      <c r="E264" s="6">
        <f t="shared" si="50"/>
        <v>289856.22674717789</v>
      </c>
      <c r="F264" s="6">
        <f t="shared" si="38"/>
        <v>-8989927.1077443846</v>
      </c>
      <c r="G264" s="5">
        <f t="shared" si="47"/>
        <v>225218.00000000003</v>
      </c>
      <c r="H264" s="5">
        <f>G264-$H$3+C264-$H$4</f>
        <v>-366359.47674717789</v>
      </c>
      <c r="I264" s="5">
        <f>SUM($H$8:H264)</f>
        <v>-5108169.3577442477</v>
      </c>
    </row>
    <row r="265" spans="1:9" ht="15.75" customHeight="1">
      <c r="B265" s="1">
        <v>258</v>
      </c>
      <c r="C265" s="5">
        <f t="shared" si="45"/>
        <v>-264480.22674717789</v>
      </c>
      <c r="D265" s="6">
        <f t="shared" si="46"/>
        <v>-26221</v>
      </c>
      <c r="E265" s="6">
        <f t="shared" si="50"/>
        <v>290701.22674717789</v>
      </c>
      <c r="F265" s="6">
        <f t="shared" ref="F265:F328" si="51">F264-E265</f>
        <v>-9280628.3344915621</v>
      </c>
      <c r="G265" s="5">
        <f t="shared" si="47"/>
        <v>225218.00000000003</v>
      </c>
      <c r="H265" s="5">
        <f t="shared" ref="H265:H275" si="52">G265-$H$3+C265</f>
        <v>-40619.476747177861</v>
      </c>
      <c r="I265" s="5">
        <f>SUM($H$8:H265)</f>
        <v>-5148788.8344914252</v>
      </c>
    </row>
    <row r="266" spans="1:9" ht="15.75" customHeight="1">
      <c r="B266" s="1">
        <v>259</v>
      </c>
      <c r="C266" s="5">
        <f t="shared" si="45"/>
        <v>-264480.22674717789</v>
      </c>
      <c r="D266" s="6">
        <f t="shared" si="46"/>
        <v>-27069</v>
      </c>
      <c r="E266" s="6">
        <f t="shared" si="50"/>
        <v>291549.22674717789</v>
      </c>
      <c r="F266" s="6">
        <f t="shared" si="51"/>
        <v>-9572177.5612387396</v>
      </c>
      <c r="G266" s="5">
        <f t="shared" si="47"/>
        <v>225218.00000000003</v>
      </c>
      <c r="H266" s="5">
        <f t="shared" si="52"/>
        <v>-40619.476747177861</v>
      </c>
      <c r="I266" s="5">
        <f>SUM($H$8:H266)</f>
        <v>-5189408.3112386027</v>
      </c>
    </row>
    <row r="267" spans="1:9" ht="15.75" customHeight="1">
      <c r="B267" s="1">
        <v>260</v>
      </c>
      <c r="C267" s="5">
        <f t="shared" si="45"/>
        <v>-264480.22674717789</v>
      </c>
      <c r="D267" s="6">
        <f t="shared" si="46"/>
        <v>-27919</v>
      </c>
      <c r="E267" s="6">
        <f t="shared" si="50"/>
        <v>292399.22674717789</v>
      </c>
      <c r="F267" s="6">
        <f t="shared" si="51"/>
        <v>-9864576.7879859172</v>
      </c>
      <c r="G267" s="5">
        <f t="shared" si="47"/>
        <v>225218.00000000003</v>
      </c>
      <c r="H267" s="5">
        <f t="shared" si="52"/>
        <v>-40619.476747177861</v>
      </c>
      <c r="I267" s="5">
        <f>SUM($H$8:H267)</f>
        <v>-5230027.7879857803</v>
      </c>
    </row>
    <row r="268" spans="1:9" ht="15.75" customHeight="1">
      <c r="B268" s="1">
        <v>261</v>
      </c>
      <c r="C268" s="5">
        <f t="shared" ref="C268:C295" si="53">PMT($N$12/12,$D$5*12,$D$3*10000)</f>
        <v>-264480.22674717789</v>
      </c>
      <c r="D268" s="6">
        <f t="shared" ref="D268:D295" si="54">INT(F267*$N$12/12)</f>
        <v>-28772</v>
      </c>
      <c r="E268" s="6">
        <f t="shared" si="50"/>
        <v>293252.22674717789</v>
      </c>
      <c r="F268" s="6">
        <f t="shared" si="51"/>
        <v>-10157829.014733095</v>
      </c>
      <c r="G268" s="5">
        <f t="shared" ref="G268:G295" si="55">($H$2+$L$12*$H$5)*$M$12</f>
        <v>225218.00000000003</v>
      </c>
      <c r="H268" s="5">
        <f t="shared" si="52"/>
        <v>-40619.476747177861</v>
      </c>
      <c r="I268" s="5">
        <f>SUM($H$8:H268)</f>
        <v>-5270647.2647329578</v>
      </c>
    </row>
    <row r="269" spans="1:9" ht="15.75" customHeight="1">
      <c r="B269" s="1">
        <v>262</v>
      </c>
      <c r="C269" s="5">
        <f t="shared" si="53"/>
        <v>-264480.22674717789</v>
      </c>
      <c r="D269" s="6">
        <f t="shared" si="54"/>
        <v>-29628</v>
      </c>
      <c r="E269" s="6">
        <f t="shared" si="50"/>
        <v>294108.22674717789</v>
      </c>
      <c r="F269" s="6">
        <f t="shared" si="51"/>
        <v>-10451937.241480272</v>
      </c>
      <c r="G269" s="5">
        <f t="shared" si="55"/>
        <v>225218.00000000003</v>
      </c>
      <c r="H269" s="5">
        <f t="shared" si="52"/>
        <v>-40619.476747177861</v>
      </c>
      <c r="I269" s="5">
        <f>SUM($H$8:H269)</f>
        <v>-5311266.7414801354</v>
      </c>
    </row>
    <row r="270" spans="1:9" ht="15.75" customHeight="1">
      <c r="B270" s="1">
        <v>263</v>
      </c>
      <c r="C270" s="5">
        <f t="shared" si="53"/>
        <v>-264480.22674717789</v>
      </c>
      <c r="D270" s="6">
        <f t="shared" si="54"/>
        <v>-30485</v>
      </c>
      <c r="E270" s="6">
        <f t="shared" si="50"/>
        <v>294965.22674717789</v>
      </c>
      <c r="F270" s="6">
        <f t="shared" si="51"/>
        <v>-10746902.46822745</v>
      </c>
      <c r="G270" s="5">
        <f t="shared" si="55"/>
        <v>225218.00000000003</v>
      </c>
      <c r="H270" s="5">
        <f t="shared" si="52"/>
        <v>-40619.476747177861</v>
      </c>
      <c r="I270" s="5">
        <f>SUM($H$8:H270)</f>
        <v>-5351886.2182273129</v>
      </c>
    </row>
    <row r="271" spans="1:9" ht="15.75" customHeight="1">
      <c r="B271" s="1">
        <v>264</v>
      </c>
      <c r="C271" s="5">
        <f t="shared" si="53"/>
        <v>-264480.22674717789</v>
      </c>
      <c r="D271" s="6">
        <f t="shared" si="54"/>
        <v>-31346</v>
      </c>
      <c r="E271" s="6">
        <f t="shared" si="50"/>
        <v>295826.22674717789</v>
      </c>
      <c r="F271" s="6">
        <f t="shared" si="51"/>
        <v>-11042728.694974627</v>
      </c>
      <c r="G271" s="5">
        <f t="shared" si="55"/>
        <v>225218.00000000003</v>
      </c>
      <c r="H271" s="5">
        <f t="shared" si="52"/>
        <v>-40619.476747177861</v>
      </c>
      <c r="I271" s="5">
        <f>SUM($H$8:H271)</f>
        <v>-5392505.6949744904</v>
      </c>
    </row>
    <row r="272" spans="1:9" ht="15.75" customHeight="1">
      <c r="A272" s="1">
        <f>A260+1</f>
        <v>23</v>
      </c>
      <c r="B272" s="1">
        <v>265</v>
      </c>
      <c r="C272" s="5">
        <f t="shared" si="53"/>
        <v>-264480.22674717789</v>
      </c>
      <c r="D272" s="6">
        <f t="shared" si="54"/>
        <v>-32208</v>
      </c>
      <c r="E272" s="6">
        <f t="shared" si="50"/>
        <v>296688.22674717789</v>
      </c>
      <c r="F272" s="6">
        <f t="shared" si="51"/>
        <v>-11339416.921721805</v>
      </c>
      <c r="G272" s="5">
        <f t="shared" si="55"/>
        <v>225218.00000000003</v>
      </c>
      <c r="H272" s="5">
        <f t="shared" si="52"/>
        <v>-40619.476747177861</v>
      </c>
      <c r="I272" s="5">
        <f>SUM($H$8:H272)</f>
        <v>-5433125.171721668</v>
      </c>
    </row>
    <row r="273" spans="1:9" ht="15.75" customHeight="1">
      <c r="B273" s="1">
        <v>266</v>
      </c>
      <c r="C273" s="5">
        <f t="shared" si="53"/>
        <v>-264480.22674717789</v>
      </c>
      <c r="D273" s="6">
        <f t="shared" si="54"/>
        <v>-33074</v>
      </c>
      <c r="E273" s="6">
        <f t="shared" si="50"/>
        <v>297554.22674717789</v>
      </c>
      <c r="F273" s="6">
        <f t="shared" si="51"/>
        <v>-11636971.148468982</v>
      </c>
      <c r="G273" s="5">
        <f t="shared" si="55"/>
        <v>225218.00000000003</v>
      </c>
      <c r="H273" s="5">
        <f t="shared" si="52"/>
        <v>-40619.476747177861</v>
      </c>
      <c r="I273" s="5">
        <f>SUM($H$8:H273)</f>
        <v>-5473744.6484688455</v>
      </c>
    </row>
    <row r="274" spans="1:9" ht="15.75" customHeight="1">
      <c r="B274" s="1">
        <v>267</v>
      </c>
      <c r="C274" s="5">
        <f t="shared" si="53"/>
        <v>-264480.22674717789</v>
      </c>
      <c r="D274" s="6">
        <f t="shared" si="54"/>
        <v>-33942</v>
      </c>
      <c r="E274" s="6">
        <f t="shared" si="50"/>
        <v>298422.22674717789</v>
      </c>
      <c r="F274" s="6">
        <f t="shared" si="51"/>
        <v>-11935393.37521616</v>
      </c>
      <c r="G274" s="5">
        <f t="shared" si="55"/>
        <v>225218.00000000003</v>
      </c>
      <c r="H274" s="5">
        <f t="shared" si="52"/>
        <v>-40619.476747177861</v>
      </c>
      <c r="I274" s="5">
        <f>SUM($H$8:H274)</f>
        <v>-5514364.1252160231</v>
      </c>
    </row>
    <row r="275" spans="1:9" ht="15.75" customHeight="1">
      <c r="B275" s="1">
        <v>268</v>
      </c>
      <c r="C275" s="5">
        <f t="shared" si="53"/>
        <v>-264480.22674717789</v>
      </c>
      <c r="D275" s="6">
        <f t="shared" si="54"/>
        <v>-34812</v>
      </c>
      <c r="E275" s="6">
        <f t="shared" si="50"/>
        <v>299292.22674717789</v>
      </c>
      <c r="F275" s="6">
        <f t="shared" si="51"/>
        <v>-12234685.601963338</v>
      </c>
      <c r="G275" s="5">
        <f t="shared" si="55"/>
        <v>225218.00000000003</v>
      </c>
      <c r="H275" s="5">
        <f t="shared" si="52"/>
        <v>-40619.476747177861</v>
      </c>
      <c r="I275" s="5">
        <f>SUM($H$8:H275)</f>
        <v>-5554983.6019632006</v>
      </c>
    </row>
    <row r="276" spans="1:9" ht="15.75" customHeight="1">
      <c r="B276" s="1">
        <v>269</v>
      </c>
      <c r="C276" s="5">
        <f t="shared" si="53"/>
        <v>-264480.22674717789</v>
      </c>
      <c r="D276" s="6">
        <f t="shared" si="54"/>
        <v>-35685</v>
      </c>
      <c r="E276" s="6">
        <f t="shared" si="50"/>
        <v>300165.22674717789</v>
      </c>
      <c r="F276" s="6">
        <f t="shared" si="51"/>
        <v>-12534850.828710515</v>
      </c>
      <c r="G276" s="5">
        <f t="shared" si="55"/>
        <v>225218.00000000003</v>
      </c>
      <c r="H276" s="5">
        <f>G276-$H$3+C276-$H$4</f>
        <v>-366359.47674717789</v>
      </c>
      <c r="I276" s="5">
        <f>SUM($H$8:H276)</f>
        <v>-5921343.0787103781</v>
      </c>
    </row>
    <row r="277" spans="1:9" ht="15.75" customHeight="1">
      <c r="B277" s="1">
        <v>270</v>
      </c>
      <c r="C277" s="5">
        <f t="shared" si="53"/>
        <v>-264480.22674717789</v>
      </c>
      <c r="D277" s="6">
        <f t="shared" si="54"/>
        <v>-36560</v>
      </c>
      <c r="E277" s="6">
        <f t="shared" si="50"/>
        <v>301040.22674717789</v>
      </c>
      <c r="F277" s="6">
        <f t="shared" si="51"/>
        <v>-12835891.055457693</v>
      </c>
      <c r="G277" s="5">
        <f t="shared" si="55"/>
        <v>225218.00000000003</v>
      </c>
      <c r="H277" s="5">
        <f t="shared" ref="H277:H287" si="56">G277-$H$3+C277</f>
        <v>-40619.476747177861</v>
      </c>
      <c r="I277" s="5">
        <f>SUM($H$8:H277)</f>
        <v>-5961962.5554575557</v>
      </c>
    </row>
    <row r="278" spans="1:9" ht="15.75" customHeight="1">
      <c r="B278" s="1">
        <v>271</v>
      </c>
      <c r="C278" s="5">
        <f t="shared" si="53"/>
        <v>-264480.22674717789</v>
      </c>
      <c r="D278" s="6">
        <f t="shared" si="54"/>
        <v>-37439</v>
      </c>
      <c r="E278" s="6">
        <f t="shared" si="50"/>
        <v>301919.22674717789</v>
      </c>
      <c r="F278" s="6">
        <f t="shared" si="51"/>
        <v>-13137810.28220487</v>
      </c>
      <c r="G278" s="5">
        <f t="shared" si="55"/>
        <v>225218.00000000003</v>
      </c>
      <c r="H278" s="5">
        <f t="shared" si="56"/>
        <v>-40619.476747177861</v>
      </c>
      <c r="I278" s="5">
        <f>SUM($H$8:H278)</f>
        <v>-6002582.0322047332</v>
      </c>
    </row>
    <row r="279" spans="1:9" ht="15.75" customHeight="1">
      <c r="B279" s="1">
        <v>272</v>
      </c>
      <c r="C279" s="5">
        <f t="shared" si="53"/>
        <v>-264480.22674717789</v>
      </c>
      <c r="D279" s="6">
        <f t="shared" si="54"/>
        <v>-38319</v>
      </c>
      <c r="E279" s="6">
        <f t="shared" si="50"/>
        <v>302799.22674717789</v>
      </c>
      <c r="F279" s="6">
        <f t="shared" si="51"/>
        <v>-13440609.508952048</v>
      </c>
      <c r="G279" s="5">
        <f t="shared" si="55"/>
        <v>225218.00000000003</v>
      </c>
      <c r="H279" s="5">
        <f t="shared" si="56"/>
        <v>-40619.476747177861</v>
      </c>
      <c r="I279" s="5">
        <f>SUM($H$8:H279)</f>
        <v>-6043201.5089519108</v>
      </c>
    </row>
    <row r="280" spans="1:9" ht="15.75" customHeight="1">
      <c r="B280" s="1">
        <v>273</v>
      </c>
      <c r="C280" s="5">
        <f t="shared" si="53"/>
        <v>-264480.22674717789</v>
      </c>
      <c r="D280" s="6">
        <f t="shared" si="54"/>
        <v>-39202</v>
      </c>
      <c r="E280" s="6">
        <f t="shared" si="50"/>
        <v>303682.22674717789</v>
      </c>
      <c r="F280" s="6">
        <f t="shared" si="51"/>
        <v>-13744291.735699225</v>
      </c>
      <c r="G280" s="5">
        <f t="shared" si="55"/>
        <v>225218.00000000003</v>
      </c>
      <c r="H280" s="5">
        <f t="shared" si="56"/>
        <v>-40619.476747177861</v>
      </c>
      <c r="I280" s="5">
        <f>SUM($H$8:H280)</f>
        <v>-6083820.9856990883</v>
      </c>
    </row>
    <row r="281" spans="1:9" ht="15.75" customHeight="1">
      <c r="B281" s="1">
        <v>274</v>
      </c>
      <c r="C281" s="5">
        <f t="shared" si="53"/>
        <v>-264480.22674717789</v>
      </c>
      <c r="D281" s="6">
        <f t="shared" si="54"/>
        <v>-40088</v>
      </c>
      <c r="E281" s="6">
        <f t="shared" si="50"/>
        <v>304568.22674717789</v>
      </c>
      <c r="F281" s="6">
        <f t="shared" si="51"/>
        <v>-14048859.962446403</v>
      </c>
      <c r="G281" s="5">
        <f t="shared" si="55"/>
        <v>225218.00000000003</v>
      </c>
      <c r="H281" s="5">
        <f t="shared" si="56"/>
        <v>-40619.476747177861</v>
      </c>
      <c r="I281" s="5">
        <f>SUM($H$8:H281)</f>
        <v>-6124440.4624462659</v>
      </c>
    </row>
    <row r="282" spans="1:9" ht="15.75" customHeight="1">
      <c r="B282" s="1">
        <v>275</v>
      </c>
      <c r="C282" s="5">
        <f t="shared" si="53"/>
        <v>-264480.22674717789</v>
      </c>
      <c r="D282" s="6">
        <f t="shared" si="54"/>
        <v>-40976</v>
      </c>
      <c r="E282" s="6">
        <f t="shared" si="50"/>
        <v>305456.22674717789</v>
      </c>
      <c r="F282" s="6">
        <f t="shared" si="51"/>
        <v>-14354316.18919358</v>
      </c>
      <c r="G282" s="5">
        <f t="shared" si="55"/>
        <v>225218.00000000003</v>
      </c>
      <c r="H282" s="5">
        <f t="shared" si="56"/>
        <v>-40619.476747177861</v>
      </c>
      <c r="I282" s="5">
        <f>SUM($H$8:H282)</f>
        <v>-6165059.9391934434</v>
      </c>
    </row>
    <row r="283" spans="1:9" ht="15.75" customHeight="1">
      <c r="B283" s="1">
        <v>276</v>
      </c>
      <c r="C283" s="5">
        <f t="shared" si="53"/>
        <v>-264480.22674717789</v>
      </c>
      <c r="D283" s="6">
        <f t="shared" si="54"/>
        <v>-41867</v>
      </c>
      <c r="E283" s="6">
        <f t="shared" si="50"/>
        <v>306347.22674717789</v>
      </c>
      <c r="F283" s="6">
        <f t="shared" si="51"/>
        <v>-14660663.415940758</v>
      </c>
      <c r="G283" s="5">
        <f t="shared" si="55"/>
        <v>225218.00000000003</v>
      </c>
      <c r="H283" s="5">
        <f t="shared" si="56"/>
        <v>-40619.476747177861</v>
      </c>
      <c r="I283" s="5">
        <f>SUM($H$8:H283)</f>
        <v>-6205679.4159406209</v>
      </c>
    </row>
    <row r="284" spans="1:9" ht="15.75" customHeight="1">
      <c r="A284" s="1">
        <f>A272+1</f>
        <v>24</v>
      </c>
      <c r="B284" s="1">
        <v>277</v>
      </c>
      <c r="C284" s="5">
        <f t="shared" si="53"/>
        <v>-264480.22674717789</v>
      </c>
      <c r="D284" s="6">
        <f t="shared" si="54"/>
        <v>-42761</v>
      </c>
      <c r="E284" s="6">
        <f t="shared" si="50"/>
        <v>307241.22674717789</v>
      </c>
      <c r="F284" s="6">
        <f t="shared" si="51"/>
        <v>-14967904.642687935</v>
      </c>
      <c r="G284" s="5">
        <f t="shared" si="55"/>
        <v>225218.00000000003</v>
      </c>
      <c r="H284" s="5">
        <f t="shared" si="56"/>
        <v>-40619.476747177861</v>
      </c>
      <c r="I284" s="5">
        <f>SUM($H$8:H284)</f>
        <v>-6246298.8926877985</v>
      </c>
    </row>
    <row r="285" spans="1:9" ht="15.75" customHeight="1">
      <c r="B285" s="1">
        <v>278</v>
      </c>
      <c r="C285" s="5">
        <f t="shared" si="53"/>
        <v>-264480.22674717789</v>
      </c>
      <c r="D285" s="6">
        <f t="shared" si="54"/>
        <v>-43657</v>
      </c>
      <c r="E285" s="6">
        <f t="shared" si="50"/>
        <v>308137.22674717789</v>
      </c>
      <c r="F285" s="6">
        <f t="shared" si="51"/>
        <v>-15276041.869435113</v>
      </c>
      <c r="G285" s="5">
        <f t="shared" si="55"/>
        <v>225218.00000000003</v>
      </c>
      <c r="H285" s="5">
        <f t="shared" si="56"/>
        <v>-40619.476747177861</v>
      </c>
      <c r="I285" s="5">
        <f>SUM($H$8:H285)</f>
        <v>-6286918.369434976</v>
      </c>
    </row>
    <row r="286" spans="1:9" ht="15.75" customHeight="1">
      <c r="B286" s="1">
        <v>279</v>
      </c>
      <c r="C286" s="5">
        <f t="shared" si="53"/>
        <v>-264480.22674717789</v>
      </c>
      <c r="D286" s="6">
        <f t="shared" si="54"/>
        <v>-44556</v>
      </c>
      <c r="E286" s="6">
        <f t="shared" si="50"/>
        <v>309036.22674717789</v>
      </c>
      <c r="F286" s="6">
        <f t="shared" si="51"/>
        <v>-15585078.09618229</v>
      </c>
      <c r="G286" s="5">
        <f t="shared" si="55"/>
        <v>225218.00000000003</v>
      </c>
      <c r="H286" s="5">
        <f t="shared" si="56"/>
        <v>-40619.476747177861</v>
      </c>
      <c r="I286" s="5">
        <f>SUM($H$8:H286)</f>
        <v>-6327537.8461821536</v>
      </c>
    </row>
    <row r="287" spans="1:9" ht="15.75" customHeight="1">
      <c r="B287" s="1">
        <v>280</v>
      </c>
      <c r="C287" s="5">
        <f t="shared" si="53"/>
        <v>-264480.22674717789</v>
      </c>
      <c r="D287" s="6">
        <f t="shared" si="54"/>
        <v>-45457</v>
      </c>
      <c r="E287" s="6">
        <f t="shared" si="50"/>
        <v>309937.22674717789</v>
      </c>
      <c r="F287" s="6">
        <f t="shared" si="51"/>
        <v>-15895015.322929468</v>
      </c>
      <c r="G287" s="5">
        <f t="shared" si="55"/>
        <v>225218.00000000003</v>
      </c>
      <c r="H287" s="5">
        <f t="shared" si="56"/>
        <v>-40619.476747177861</v>
      </c>
      <c r="I287" s="5">
        <f>SUM($H$8:H287)</f>
        <v>-6368157.3229293311</v>
      </c>
    </row>
    <row r="288" spans="1:9" ht="15.75" customHeight="1">
      <c r="B288" s="1">
        <v>281</v>
      </c>
      <c r="C288" s="5">
        <f t="shared" si="53"/>
        <v>-264480.22674717789</v>
      </c>
      <c r="D288" s="6">
        <f t="shared" si="54"/>
        <v>-46361</v>
      </c>
      <c r="E288" s="6">
        <f t="shared" si="50"/>
        <v>310841.22674717789</v>
      </c>
      <c r="F288" s="6">
        <f t="shared" si="51"/>
        <v>-16205856.549676646</v>
      </c>
      <c r="G288" s="5">
        <f t="shared" si="55"/>
        <v>225218.00000000003</v>
      </c>
      <c r="H288" s="5">
        <f>G288-$H$3+C288-$H$4</f>
        <v>-366359.47674717789</v>
      </c>
      <c r="I288" s="5">
        <f>SUM($H$8:H288)</f>
        <v>-6734516.7996765086</v>
      </c>
    </row>
    <row r="289" spans="1:9" ht="15.75" customHeight="1">
      <c r="B289" s="1">
        <v>282</v>
      </c>
      <c r="C289" s="5">
        <f t="shared" si="53"/>
        <v>-264480.22674717789</v>
      </c>
      <c r="D289" s="6">
        <f t="shared" si="54"/>
        <v>-47268</v>
      </c>
      <c r="E289" s="6">
        <f t="shared" si="50"/>
        <v>311748.22674717789</v>
      </c>
      <c r="F289" s="6">
        <f t="shared" si="51"/>
        <v>-16517604.776423823</v>
      </c>
      <c r="G289" s="5">
        <f t="shared" si="55"/>
        <v>225218.00000000003</v>
      </c>
      <c r="H289" s="5">
        <f t="shared" ref="H289:H295" si="57">G289-$H$3+C289</f>
        <v>-40619.476747177861</v>
      </c>
      <c r="I289" s="5">
        <f>SUM($H$8:H289)</f>
        <v>-6775136.2764236862</v>
      </c>
    </row>
    <row r="290" spans="1:9" ht="15.75" customHeight="1">
      <c r="B290" s="1">
        <v>283</v>
      </c>
      <c r="C290" s="5">
        <f t="shared" si="53"/>
        <v>-264480.22674717789</v>
      </c>
      <c r="D290" s="6">
        <f t="shared" si="54"/>
        <v>-48177</v>
      </c>
      <c r="E290" s="6">
        <f t="shared" si="50"/>
        <v>312657.22674717789</v>
      </c>
      <c r="F290" s="6">
        <f t="shared" si="51"/>
        <v>-16830262.003171001</v>
      </c>
      <c r="G290" s="5">
        <f t="shared" si="55"/>
        <v>225218.00000000003</v>
      </c>
      <c r="H290" s="5">
        <f t="shared" si="57"/>
        <v>-40619.476747177861</v>
      </c>
      <c r="I290" s="5">
        <f>SUM($H$8:H290)</f>
        <v>-6815755.7531708637</v>
      </c>
    </row>
    <row r="291" spans="1:9" ht="15.75" customHeight="1">
      <c r="B291" s="1">
        <v>284</v>
      </c>
      <c r="C291" s="5">
        <f t="shared" si="53"/>
        <v>-264480.22674717789</v>
      </c>
      <c r="D291" s="6">
        <f t="shared" si="54"/>
        <v>-49089</v>
      </c>
      <c r="E291" s="6">
        <f t="shared" si="50"/>
        <v>313569.22674717789</v>
      </c>
      <c r="F291" s="6">
        <f t="shared" si="51"/>
        <v>-17143831.229918178</v>
      </c>
      <c r="G291" s="5">
        <f t="shared" si="55"/>
        <v>225218.00000000003</v>
      </c>
      <c r="H291" s="5">
        <f t="shared" si="57"/>
        <v>-40619.476747177861</v>
      </c>
      <c r="I291" s="5">
        <f>SUM($H$8:H291)</f>
        <v>-6856375.2299180413</v>
      </c>
    </row>
    <row r="292" spans="1:9" ht="15.75" customHeight="1">
      <c r="B292" s="1">
        <v>285</v>
      </c>
      <c r="C292" s="5">
        <f t="shared" si="53"/>
        <v>-264480.22674717789</v>
      </c>
      <c r="D292" s="6">
        <f t="shared" si="54"/>
        <v>-50003</v>
      </c>
      <c r="E292" s="6">
        <f t="shared" si="50"/>
        <v>314483.22674717789</v>
      </c>
      <c r="F292" s="6">
        <f t="shared" si="51"/>
        <v>-17458314.456665356</v>
      </c>
      <c r="G292" s="5">
        <f t="shared" si="55"/>
        <v>225218.00000000003</v>
      </c>
      <c r="H292" s="5">
        <f t="shared" si="57"/>
        <v>-40619.476747177861</v>
      </c>
      <c r="I292" s="5">
        <f>SUM($H$8:H292)</f>
        <v>-6896994.7066652188</v>
      </c>
    </row>
    <row r="293" spans="1:9" ht="15.75" customHeight="1">
      <c r="B293" s="1">
        <v>286</v>
      </c>
      <c r="C293" s="5">
        <f t="shared" si="53"/>
        <v>-264480.22674717789</v>
      </c>
      <c r="D293" s="6">
        <f t="shared" si="54"/>
        <v>-50921</v>
      </c>
      <c r="E293" s="6">
        <f t="shared" si="50"/>
        <v>315401.22674717789</v>
      </c>
      <c r="F293" s="6">
        <f t="shared" si="51"/>
        <v>-17773715.683412533</v>
      </c>
      <c r="G293" s="5">
        <f t="shared" si="55"/>
        <v>225218.00000000003</v>
      </c>
      <c r="H293" s="5">
        <f t="shared" si="57"/>
        <v>-40619.476747177861</v>
      </c>
      <c r="I293" s="5">
        <f>SUM($H$8:H293)</f>
        <v>-6937614.1834123963</v>
      </c>
    </row>
    <row r="294" spans="1:9" ht="15.75" customHeight="1">
      <c r="B294" s="1">
        <v>287</v>
      </c>
      <c r="C294" s="5">
        <f t="shared" si="53"/>
        <v>-264480.22674717789</v>
      </c>
      <c r="D294" s="6">
        <f t="shared" si="54"/>
        <v>-51841</v>
      </c>
      <c r="E294" s="6">
        <f t="shared" si="50"/>
        <v>316321.22674717789</v>
      </c>
      <c r="F294" s="6">
        <f t="shared" si="51"/>
        <v>-18090036.910159711</v>
      </c>
      <c r="G294" s="5">
        <f t="shared" si="55"/>
        <v>225218.00000000003</v>
      </c>
      <c r="H294" s="5">
        <f t="shared" si="57"/>
        <v>-40619.476747177861</v>
      </c>
      <c r="I294" s="5">
        <f>SUM($H$8:H294)</f>
        <v>-6978233.6601595739</v>
      </c>
    </row>
    <row r="295" spans="1:9" ht="15.75" customHeight="1">
      <c r="B295" s="1">
        <v>288</v>
      </c>
      <c r="C295" s="5">
        <f t="shared" si="53"/>
        <v>-264480.22674717789</v>
      </c>
      <c r="D295" s="6">
        <f t="shared" si="54"/>
        <v>-52763</v>
      </c>
      <c r="E295" s="6">
        <f t="shared" si="50"/>
        <v>317243.22674717789</v>
      </c>
      <c r="F295" s="6">
        <f t="shared" si="51"/>
        <v>-18407280.136906888</v>
      </c>
      <c r="G295" s="5">
        <f t="shared" si="55"/>
        <v>225218.00000000003</v>
      </c>
      <c r="H295" s="5">
        <f t="shared" si="57"/>
        <v>-40619.476747177861</v>
      </c>
      <c r="I295" s="5">
        <f>SUM($H$8:H295)</f>
        <v>-7018853.1369067514</v>
      </c>
    </row>
    <row r="296" spans="1:9" ht="15.75" customHeight="1">
      <c r="A296" s="1">
        <f>A284+1</f>
        <v>25</v>
      </c>
      <c r="B296" s="1">
        <v>289</v>
      </c>
      <c r="C296" s="5">
        <f t="shared" ref="C296:C327" si="58">PMT($N$13/12,$D$5*12,$D$3*10000)</f>
        <v>-264480.22674717789</v>
      </c>
      <c r="D296" s="6">
        <f t="shared" ref="D296:D327" si="59">INT(F295*$N$13/12)</f>
        <v>-53688</v>
      </c>
      <c r="E296" s="6">
        <f t="shared" si="50"/>
        <v>318168.22674717789</v>
      </c>
      <c r="F296" s="6">
        <f t="shared" si="51"/>
        <v>-18725448.363654066</v>
      </c>
      <c r="G296" s="5">
        <f t="shared" ref="G296:G327" si="60">($H$2+$L$13*$H$5)*$M$13</f>
        <v>214018.00000000003</v>
      </c>
      <c r="H296" s="5">
        <f>G296-$H$3+C296-$O$13</f>
        <v>-51819.476747177861</v>
      </c>
      <c r="I296" s="5">
        <f>SUM($H$8:H296)</f>
        <v>-7070672.613653929</v>
      </c>
    </row>
    <row r="297" spans="1:9" ht="15.75" customHeight="1">
      <c r="B297" s="1">
        <v>290</v>
      </c>
      <c r="C297" s="5">
        <f t="shared" si="58"/>
        <v>-264480.22674717789</v>
      </c>
      <c r="D297" s="6">
        <f t="shared" si="59"/>
        <v>-54616</v>
      </c>
      <c r="E297" s="6">
        <f t="shared" si="50"/>
        <v>319096.22674717789</v>
      </c>
      <c r="F297" s="6">
        <f t="shared" si="51"/>
        <v>-19044544.590401243</v>
      </c>
      <c r="G297" s="5">
        <f t="shared" si="60"/>
        <v>214018.00000000003</v>
      </c>
      <c r="H297" s="5">
        <f>G297-$H$3+C297</f>
        <v>-51819.476747177861</v>
      </c>
      <c r="I297" s="5">
        <f>SUM($H$8:H297)</f>
        <v>-7122492.0904011065</v>
      </c>
    </row>
    <row r="298" spans="1:9" ht="15.75" customHeight="1">
      <c r="B298" s="1">
        <v>291</v>
      </c>
      <c r="C298" s="5">
        <f t="shared" si="58"/>
        <v>-264480.22674717789</v>
      </c>
      <c r="D298" s="6">
        <f t="shared" si="59"/>
        <v>-55547</v>
      </c>
      <c r="E298" s="6">
        <f t="shared" si="50"/>
        <v>320027.22674717789</v>
      </c>
      <c r="F298" s="6">
        <f t="shared" si="51"/>
        <v>-19364571.817148421</v>
      </c>
      <c r="G298" s="5">
        <f t="shared" si="60"/>
        <v>214018.00000000003</v>
      </c>
      <c r="H298" s="5">
        <f>G298-$H$3+C298</f>
        <v>-51819.476747177861</v>
      </c>
      <c r="I298" s="5">
        <f>SUM($H$8:H298)</f>
        <v>-7174311.5671482841</v>
      </c>
    </row>
    <row r="299" spans="1:9" ht="15.75" customHeight="1">
      <c r="B299" s="1">
        <v>292</v>
      </c>
      <c r="C299" s="5">
        <f t="shared" si="58"/>
        <v>-264480.22674717789</v>
      </c>
      <c r="D299" s="6">
        <f t="shared" si="59"/>
        <v>-56481</v>
      </c>
      <c r="E299" s="6">
        <f t="shared" si="50"/>
        <v>320961.22674717789</v>
      </c>
      <c r="F299" s="6">
        <f t="shared" si="51"/>
        <v>-19685533.043895599</v>
      </c>
      <c r="G299" s="5">
        <f t="shared" si="60"/>
        <v>214018.00000000003</v>
      </c>
      <c r="H299" s="5">
        <f>G299-$H$3+C299</f>
        <v>-51819.476747177861</v>
      </c>
      <c r="I299" s="5">
        <f>SUM($H$8:H299)</f>
        <v>-7226131.0438954616</v>
      </c>
    </row>
    <row r="300" spans="1:9" ht="15.75" customHeight="1">
      <c r="B300" s="1">
        <v>293</v>
      </c>
      <c r="C300" s="5">
        <f t="shared" si="58"/>
        <v>-264480.22674717789</v>
      </c>
      <c r="D300" s="6">
        <f t="shared" si="59"/>
        <v>-57417</v>
      </c>
      <c r="E300" s="6">
        <f t="shared" si="50"/>
        <v>321897.22674717789</v>
      </c>
      <c r="F300" s="6">
        <f t="shared" si="51"/>
        <v>-20007430.270642776</v>
      </c>
      <c r="G300" s="5">
        <f t="shared" si="60"/>
        <v>214018.00000000003</v>
      </c>
      <c r="H300" s="5">
        <f>G300-$H$3+C300-$H$4</f>
        <v>-377559.47674717789</v>
      </c>
      <c r="I300" s="5">
        <f>SUM($H$8:H300)</f>
        <v>-7603690.5206426391</v>
      </c>
    </row>
    <row r="301" spans="1:9" ht="15.75" customHeight="1">
      <c r="B301" s="1">
        <v>294</v>
      </c>
      <c r="C301" s="5">
        <f t="shared" si="58"/>
        <v>-264480.22674717789</v>
      </c>
      <c r="D301" s="6">
        <f t="shared" si="59"/>
        <v>-58356</v>
      </c>
      <c r="E301" s="6">
        <f t="shared" si="50"/>
        <v>322836.22674717789</v>
      </c>
      <c r="F301" s="6">
        <f t="shared" si="51"/>
        <v>-20330266.497389954</v>
      </c>
      <c r="G301" s="5">
        <f t="shared" si="60"/>
        <v>214018.00000000003</v>
      </c>
      <c r="H301" s="5">
        <f t="shared" ref="H301:H311" si="61">G301-$H$3+C301</f>
        <v>-51819.476747177861</v>
      </c>
      <c r="I301" s="5">
        <f>SUM($H$8:H301)</f>
        <v>-7655509.9973898167</v>
      </c>
    </row>
    <row r="302" spans="1:9" ht="15.75" customHeight="1">
      <c r="B302" s="1">
        <v>295</v>
      </c>
      <c r="C302" s="5">
        <f t="shared" si="58"/>
        <v>-264480.22674717789</v>
      </c>
      <c r="D302" s="6">
        <f t="shared" si="59"/>
        <v>-59297</v>
      </c>
      <c r="E302" s="6">
        <f t="shared" si="50"/>
        <v>323777.22674717789</v>
      </c>
      <c r="F302" s="6">
        <f t="shared" si="51"/>
        <v>-20654043.724137131</v>
      </c>
      <c r="G302" s="5">
        <f t="shared" si="60"/>
        <v>214018.00000000003</v>
      </c>
      <c r="H302" s="5">
        <f t="shared" si="61"/>
        <v>-51819.476747177861</v>
      </c>
      <c r="I302" s="5">
        <f>SUM($H$8:H302)</f>
        <v>-7707329.4741369942</v>
      </c>
    </row>
    <row r="303" spans="1:9" ht="15.75" customHeight="1">
      <c r="B303" s="1">
        <v>296</v>
      </c>
      <c r="C303" s="5">
        <f t="shared" si="58"/>
        <v>-264480.22674717789</v>
      </c>
      <c r="D303" s="6">
        <f t="shared" si="59"/>
        <v>-60241</v>
      </c>
      <c r="E303" s="6">
        <f t="shared" si="50"/>
        <v>324721.22674717789</v>
      </c>
      <c r="F303" s="6">
        <f t="shared" si="51"/>
        <v>-20978764.950884309</v>
      </c>
      <c r="G303" s="5">
        <f t="shared" si="60"/>
        <v>214018.00000000003</v>
      </c>
      <c r="H303" s="5">
        <f t="shared" si="61"/>
        <v>-51819.476747177861</v>
      </c>
      <c r="I303" s="5">
        <f>SUM($H$8:H303)</f>
        <v>-7759148.9508841718</v>
      </c>
    </row>
    <row r="304" spans="1:9" ht="15.75" customHeight="1">
      <c r="B304" s="1">
        <v>297</v>
      </c>
      <c r="C304" s="5">
        <f t="shared" si="58"/>
        <v>-264480.22674717789</v>
      </c>
      <c r="D304" s="6">
        <f t="shared" si="59"/>
        <v>-61189</v>
      </c>
      <c r="E304" s="6">
        <f t="shared" si="50"/>
        <v>325669.22674717789</v>
      </c>
      <c r="F304" s="6">
        <f t="shared" si="51"/>
        <v>-21304434.177631486</v>
      </c>
      <c r="G304" s="5">
        <f t="shared" si="60"/>
        <v>214018.00000000003</v>
      </c>
      <c r="H304" s="5">
        <f t="shared" si="61"/>
        <v>-51819.476747177861</v>
      </c>
      <c r="I304" s="5">
        <f>SUM($H$8:H304)</f>
        <v>-7810968.4276313493</v>
      </c>
    </row>
    <row r="305" spans="1:9" ht="15.75" customHeight="1">
      <c r="B305" s="1">
        <v>298</v>
      </c>
      <c r="C305" s="5">
        <f t="shared" si="58"/>
        <v>-264480.22674717789</v>
      </c>
      <c r="D305" s="6">
        <f t="shared" si="59"/>
        <v>-62138</v>
      </c>
      <c r="E305" s="6">
        <f t="shared" si="50"/>
        <v>326618.22674717789</v>
      </c>
      <c r="F305" s="6">
        <f t="shared" si="51"/>
        <v>-21631052.404378664</v>
      </c>
      <c r="G305" s="5">
        <f t="shared" si="60"/>
        <v>214018.00000000003</v>
      </c>
      <c r="H305" s="5">
        <f t="shared" si="61"/>
        <v>-51819.476747177861</v>
      </c>
      <c r="I305" s="5">
        <f>SUM($H$8:H305)</f>
        <v>-7862787.9043785268</v>
      </c>
    </row>
    <row r="306" spans="1:9" ht="15.75" customHeight="1">
      <c r="B306" s="1">
        <v>299</v>
      </c>
      <c r="C306" s="5">
        <f t="shared" si="58"/>
        <v>-264480.22674717789</v>
      </c>
      <c r="D306" s="6">
        <f t="shared" si="59"/>
        <v>-63091</v>
      </c>
      <c r="E306" s="6">
        <f t="shared" si="50"/>
        <v>327571.22674717789</v>
      </c>
      <c r="F306" s="6">
        <f t="shared" si="51"/>
        <v>-21958623.631125841</v>
      </c>
      <c r="G306" s="5">
        <f t="shared" si="60"/>
        <v>214018.00000000003</v>
      </c>
      <c r="H306" s="5">
        <f t="shared" si="61"/>
        <v>-51819.476747177861</v>
      </c>
      <c r="I306" s="5">
        <f>SUM($H$8:H306)</f>
        <v>-7914607.3811257044</v>
      </c>
    </row>
    <row r="307" spans="1:9" ht="15.75" customHeight="1">
      <c r="B307" s="1">
        <v>300</v>
      </c>
      <c r="C307" s="5">
        <f t="shared" si="58"/>
        <v>-264480.22674717789</v>
      </c>
      <c r="D307" s="6">
        <f t="shared" si="59"/>
        <v>-64046</v>
      </c>
      <c r="E307" s="6">
        <f t="shared" si="50"/>
        <v>328526.22674717789</v>
      </c>
      <c r="F307" s="6">
        <f t="shared" si="51"/>
        <v>-22287149.857873019</v>
      </c>
      <c r="G307" s="5">
        <f t="shared" si="60"/>
        <v>214018.00000000003</v>
      </c>
      <c r="H307" s="5">
        <f t="shared" si="61"/>
        <v>-51819.476747177861</v>
      </c>
      <c r="I307" s="5">
        <f>SUM($H$8:H307)</f>
        <v>-7966426.8578728819</v>
      </c>
    </row>
    <row r="308" spans="1:9" ht="15.75" customHeight="1">
      <c r="A308" s="1">
        <f>A296+1</f>
        <v>26</v>
      </c>
      <c r="B308" s="1">
        <v>301</v>
      </c>
      <c r="C308" s="5">
        <f t="shared" si="58"/>
        <v>-264480.22674717789</v>
      </c>
      <c r="D308" s="6">
        <f t="shared" si="59"/>
        <v>-65005</v>
      </c>
      <c r="E308" s="6">
        <f t="shared" si="50"/>
        <v>329485.22674717789</v>
      </c>
      <c r="F308" s="6">
        <f t="shared" si="51"/>
        <v>-22616635.084620196</v>
      </c>
      <c r="G308" s="5">
        <f t="shared" si="60"/>
        <v>214018.00000000003</v>
      </c>
      <c r="H308" s="5">
        <f t="shared" si="61"/>
        <v>-51819.476747177861</v>
      </c>
      <c r="I308" s="5">
        <f>SUM($H$8:H308)</f>
        <v>-8018246.3346200595</v>
      </c>
    </row>
    <row r="309" spans="1:9" ht="15.75" customHeight="1">
      <c r="B309" s="1">
        <v>302</v>
      </c>
      <c r="C309" s="5">
        <f t="shared" si="58"/>
        <v>-264480.22674717789</v>
      </c>
      <c r="D309" s="6">
        <f t="shared" si="59"/>
        <v>-65966</v>
      </c>
      <c r="E309" s="6">
        <f t="shared" si="50"/>
        <v>330446.22674717789</v>
      </c>
      <c r="F309" s="6">
        <f t="shared" si="51"/>
        <v>-22947081.311367374</v>
      </c>
      <c r="G309" s="5">
        <f t="shared" si="60"/>
        <v>214018.00000000003</v>
      </c>
      <c r="H309" s="5">
        <f t="shared" si="61"/>
        <v>-51819.476747177861</v>
      </c>
      <c r="I309" s="5">
        <f>SUM($H$8:H309)</f>
        <v>-8070065.811367237</v>
      </c>
    </row>
    <row r="310" spans="1:9" ht="15.75" customHeight="1">
      <c r="B310" s="1">
        <v>303</v>
      </c>
      <c r="C310" s="5">
        <f t="shared" si="58"/>
        <v>-264480.22674717789</v>
      </c>
      <c r="D310" s="6">
        <f t="shared" si="59"/>
        <v>-66929</v>
      </c>
      <c r="E310" s="6">
        <f t="shared" si="50"/>
        <v>331409.22674717789</v>
      </c>
      <c r="F310" s="6">
        <f t="shared" si="51"/>
        <v>-23278490.538114551</v>
      </c>
      <c r="G310" s="5">
        <f t="shared" si="60"/>
        <v>214018.00000000003</v>
      </c>
      <c r="H310" s="5">
        <f t="shared" si="61"/>
        <v>-51819.476747177861</v>
      </c>
      <c r="I310" s="5">
        <f>SUM($H$8:H310)</f>
        <v>-8121885.2881144146</v>
      </c>
    </row>
    <row r="311" spans="1:9" ht="15.75" customHeight="1">
      <c r="B311" s="1">
        <v>304</v>
      </c>
      <c r="C311" s="5">
        <f t="shared" si="58"/>
        <v>-264480.22674717789</v>
      </c>
      <c r="D311" s="6">
        <f t="shared" si="59"/>
        <v>-67896</v>
      </c>
      <c r="E311" s="6">
        <f t="shared" si="50"/>
        <v>332376.22674717789</v>
      </c>
      <c r="F311" s="6">
        <f t="shared" si="51"/>
        <v>-23610866.764861729</v>
      </c>
      <c r="G311" s="5">
        <f t="shared" si="60"/>
        <v>214018.00000000003</v>
      </c>
      <c r="H311" s="5">
        <f t="shared" si="61"/>
        <v>-51819.476747177861</v>
      </c>
      <c r="I311" s="5">
        <f>SUM($H$8:H311)</f>
        <v>-8173704.7648615921</v>
      </c>
    </row>
    <row r="312" spans="1:9" ht="15.75" customHeight="1">
      <c r="B312" s="1">
        <v>305</v>
      </c>
      <c r="C312" s="5">
        <f t="shared" si="58"/>
        <v>-264480.22674717789</v>
      </c>
      <c r="D312" s="6">
        <f t="shared" si="59"/>
        <v>-68866</v>
      </c>
      <c r="E312" s="6">
        <f t="shared" si="50"/>
        <v>333346.22674717789</v>
      </c>
      <c r="F312" s="6">
        <f t="shared" si="51"/>
        <v>-23944212.991608907</v>
      </c>
      <c r="G312" s="5">
        <f t="shared" si="60"/>
        <v>214018.00000000003</v>
      </c>
      <c r="H312" s="5">
        <f>G312-$H$3+C312-$H$4</f>
        <v>-377559.47674717789</v>
      </c>
      <c r="I312" s="5">
        <f>SUM($H$8:H312)</f>
        <v>-8551264.2416087706</v>
      </c>
    </row>
    <row r="313" spans="1:9" ht="15.75" customHeight="1">
      <c r="B313" s="1">
        <v>306</v>
      </c>
      <c r="C313" s="5">
        <f t="shared" si="58"/>
        <v>-264480.22674717789</v>
      </c>
      <c r="D313" s="6">
        <f t="shared" si="59"/>
        <v>-69838</v>
      </c>
      <c r="E313" s="6">
        <f t="shared" si="50"/>
        <v>334318.22674717789</v>
      </c>
      <c r="F313" s="6">
        <f t="shared" si="51"/>
        <v>-24278531.218356084</v>
      </c>
      <c r="G313" s="5">
        <f t="shared" si="60"/>
        <v>214018.00000000003</v>
      </c>
      <c r="H313" s="5">
        <f t="shared" ref="H313:H323" si="62">G313-$H$3+C313</f>
        <v>-51819.476747177861</v>
      </c>
      <c r="I313" s="5">
        <f>SUM($H$8:H313)</f>
        <v>-8603083.7183559481</v>
      </c>
    </row>
    <row r="314" spans="1:9" ht="15.75" customHeight="1">
      <c r="B314" s="1">
        <v>307</v>
      </c>
      <c r="C314" s="5">
        <f t="shared" si="58"/>
        <v>-264480.22674717789</v>
      </c>
      <c r="D314" s="6">
        <f t="shared" si="59"/>
        <v>-70813</v>
      </c>
      <c r="E314" s="6">
        <f t="shared" si="50"/>
        <v>335293.22674717789</v>
      </c>
      <c r="F314" s="6">
        <f t="shared" si="51"/>
        <v>-24613824.445103262</v>
      </c>
      <c r="G314" s="5">
        <f t="shared" si="60"/>
        <v>214018.00000000003</v>
      </c>
      <c r="H314" s="5">
        <f t="shared" si="62"/>
        <v>-51819.476747177861</v>
      </c>
      <c r="I314" s="5">
        <f>SUM($H$8:H314)</f>
        <v>-8654903.1951031256</v>
      </c>
    </row>
    <row r="315" spans="1:9" ht="15.75" customHeight="1">
      <c r="B315" s="1">
        <v>308</v>
      </c>
      <c r="C315" s="5">
        <f t="shared" si="58"/>
        <v>-264480.22674717789</v>
      </c>
      <c r="D315" s="6">
        <f t="shared" si="59"/>
        <v>-71791</v>
      </c>
      <c r="E315" s="6">
        <f t="shared" si="50"/>
        <v>336271.22674717789</v>
      </c>
      <c r="F315" s="6">
        <f t="shared" si="51"/>
        <v>-24950095.671850439</v>
      </c>
      <c r="G315" s="5">
        <f t="shared" si="60"/>
        <v>214018.00000000003</v>
      </c>
      <c r="H315" s="5">
        <f t="shared" si="62"/>
        <v>-51819.476747177861</v>
      </c>
      <c r="I315" s="5">
        <f>SUM($H$8:H315)</f>
        <v>-8706722.6718503032</v>
      </c>
    </row>
    <row r="316" spans="1:9" ht="15.75" customHeight="1">
      <c r="B316" s="1">
        <v>309</v>
      </c>
      <c r="C316" s="5">
        <f t="shared" si="58"/>
        <v>-264480.22674717789</v>
      </c>
      <c r="D316" s="6">
        <f t="shared" si="59"/>
        <v>-72772</v>
      </c>
      <c r="E316" s="6">
        <f t="shared" si="50"/>
        <v>337252.22674717789</v>
      </c>
      <c r="F316" s="6">
        <f t="shared" si="51"/>
        <v>-25287347.898597617</v>
      </c>
      <c r="G316" s="5">
        <f t="shared" si="60"/>
        <v>214018.00000000003</v>
      </c>
      <c r="H316" s="5">
        <f t="shared" si="62"/>
        <v>-51819.476747177861</v>
      </c>
      <c r="I316" s="5">
        <f>SUM($H$8:H316)</f>
        <v>-8758542.1485974807</v>
      </c>
    </row>
    <row r="317" spans="1:9" ht="15.75" customHeight="1">
      <c r="B317" s="1">
        <v>310</v>
      </c>
      <c r="C317" s="5">
        <f t="shared" si="58"/>
        <v>-264480.22674717789</v>
      </c>
      <c r="D317" s="6">
        <f t="shared" si="59"/>
        <v>-73755</v>
      </c>
      <c r="E317" s="6">
        <f t="shared" si="50"/>
        <v>338235.22674717789</v>
      </c>
      <c r="F317" s="6">
        <f t="shared" si="51"/>
        <v>-25625583.125344794</v>
      </c>
      <c r="G317" s="5">
        <f t="shared" si="60"/>
        <v>214018.00000000003</v>
      </c>
      <c r="H317" s="5">
        <f t="shared" si="62"/>
        <v>-51819.476747177861</v>
      </c>
      <c r="I317" s="5">
        <f>SUM($H$8:H317)</f>
        <v>-8810361.6253446583</v>
      </c>
    </row>
    <row r="318" spans="1:9" ht="15.75" customHeight="1">
      <c r="B318" s="1">
        <v>311</v>
      </c>
      <c r="C318" s="5">
        <f t="shared" si="58"/>
        <v>-264480.22674717789</v>
      </c>
      <c r="D318" s="6">
        <f t="shared" si="59"/>
        <v>-74742</v>
      </c>
      <c r="E318" s="6">
        <f t="shared" si="50"/>
        <v>339222.22674717789</v>
      </c>
      <c r="F318" s="6">
        <f t="shared" si="51"/>
        <v>-25964805.352091972</v>
      </c>
      <c r="G318" s="5">
        <f t="shared" si="60"/>
        <v>214018.00000000003</v>
      </c>
      <c r="H318" s="5">
        <f t="shared" si="62"/>
        <v>-51819.476747177861</v>
      </c>
      <c r="I318" s="5">
        <f>SUM($H$8:H318)</f>
        <v>-8862181.1020918358</v>
      </c>
    </row>
    <row r="319" spans="1:9" ht="15.75" customHeight="1">
      <c r="B319" s="1">
        <v>312</v>
      </c>
      <c r="C319" s="5">
        <f t="shared" si="58"/>
        <v>-264480.22674717789</v>
      </c>
      <c r="D319" s="6">
        <f t="shared" si="59"/>
        <v>-75731</v>
      </c>
      <c r="E319" s="6">
        <f t="shared" si="50"/>
        <v>340211.22674717789</v>
      </c>
      <c r="F319" s="6">
        <f t="shared" si="51"/>
        <v>-26305016.578839149</v>
      </c>
      <c r="G319" s="5">
        <f t="shared" si="60"/>
        <v>214018.00000000003</v>
      </c>
      <c r="H319" s="5">
        <f t="shared" si="62"/>
        <v>-51819.476747177861</v>
      </c>
      <c r="I319" s="5">
        <f>SUM($H$8:H319)</f>
        <v>-8914000.5788390134</v>
      </c>
    </row>
    <row r="320" spans="1:9" ht="15.75" customHeight="1">
      <c r="A320" s="1">
        <f>A308+1</f>
        <v>27</v>
      </c>
      <c r="B320" s="1">
        <v>313</v>
      </c>
      <c r="C320" s="5">
        <f t="shared" si="58"/>
        <v>-264480.22674717789</v>
      </c>
      <c r="D320" s="6">
        <f t="shared" si="59"/>
        <v>-76723</v>
      </c>
      <c r="E320" s="6">
        <f t="shared" si="50"/>
        <v>341203.22674717789</v>
      </c>
      <c r="F320" s="6">
        <f t="shared" si="51"/>
        <v>-26646219.805586327</v>
      </c>
      <c r="G320" s="5">
        <f t="shared" si="60"/>
        <v>214018.00000000003</v>
      </c>
      <c r="H320" s="5">
        <f t="shared" si="62"/>
        <v>-51819.476747177861</v>
      </c>
      <c r="I320" s="5">
        <f>SUM($H$8:H320)</f>
        <v>-8965820.0555861909</v>
      </c>
    </row>
    <row r="321" spans="1:9" ht="15.75" customHeight="1">
      <c r="B321" s="1">
        <v>314</v>
      </c>
      <c r="C321" s="5">
        <f t="shared" si="58"/>
        <v>-264480.22674717789</v>
      </c>
      <c r="D321" s="6">
        <f t="shared" si="59"/>
        <v>-77719</v>
      </c>
      <c r="E321" s="6">
        <f t="shared" si="50"/>
        <v>342199.22674717789</v>
      </c>
      <c r="F321" s="6">
        <f t="shared" si="51"/>
        <v>-26988419.032333504</v>
      </c>
      <c r="G321" s="5">
        <f t="shared" si="60"/>
        <v>214018.00000000003</v>
      </c>
      <c r="H321" s="5">
        <f t="shared" si="62"/>
        <v>-51819.476747177861</v>
      </c>
      <c r="I321" s="5">
        <f>SUM($H$8:H321)</f>
        <v>-9017639.5323333684</v>
      </c>
    </row>
    <row r="322" spans="1:9" ht="15.75" customHeight="1">
      <c r="B322" s="1">
        <v>315</v>
      </c>
      <c r="C322" s="5">
        <f t="shared" si="58"/>
        <v>-264480.22674717789</v>
      </c>
      <c r="D322" s="6">
        <f t="shared" si="59"/>
        <v>-78717</v>
      </c>
      <c r="E322" s="6">
        <f t="shared" si="50"/>
        <v>343197.22674717789</v>
      </c>
      <c r="F322" s="6">
        <f t="shared" si="51"/>
        <v>-27331616.259080682</v>
      </c>
      <c r="G322" s="5">
        <f t="shared" si="60"/>
        <v>214018.00000000003</v>
      </c>
      <c r="H322" s="5">
        <f t="shared" si="62"/>
        <v>-51819.476747177861</v>
      </c>
      <c r="I322" s="5">
        <f>SUM($H$8:H322)</f>
        <v>-9069459.009080546</v>
      </c>
    </row>
    <row r="323" spans="1:9" ht="15.75" customHeight="1">
      <c r="B323" s="1">
        <v>316</v>
      </c>
      <c r="C323" s="5">
        <f t="shared" si="58"/>
        <v>-264480.22674717789</v>
      </c>
      <c r="D323" s="6">
        <f t="shared" si="59"/>
        <v>-79718</v>
      </c>
      <c r="E323" s="6">
        <f t="shared" si="50"/>
        <v>344198.22674717789</v>
      </c>
      <c r="F323" s="6">
        <f t="shared" si="51"/>
        <v>-27675814.485827859</v>
      </c>
      <c r="G323" s="5">
        <f t="shared" si="60"/>
        <v>214018.00000000003</v>
      </c>
      <c r="H323" s="5">
        <f t="shared" si="62"/>
        <v>-51819.476747177861</v>
      </c>
      <c r="I323" s="5">
        <f>SUM($H$8:H323)</f>
        <v>-9121278.4858277235</v>
      </c>
    </row>
    <row r="324" spans="1:9" ht="15.75" customHeight="1">
      <c r="B324" s="1">
        <v>317</v>
      </c>
      <c r="C324" s="5">
        <f t="shared" si="58"/>
        <v>-264480.22674717789</v>
      </c>
      <c r="D324" s="6">
        <f t="shared" si="59"/>
        <v>-80722</v>
      </c>
      <c r="E324" s="6">
        <f t="shared" si="50"/>
        <v>345202.22674717789</v>
      </c>
      <c r="F324" s="6">
        <f t="shared" si="51"/>
        <v>-28021016.712575037</v>
      </c>
      <c r="G324" s="5">
        <f t="shared" si="60"/>
        <v>214018.00000000003</v>
      </c>
      <c r="H324" s="5">
        <f>G324-$H$3+C324-$H$4</f>
        <v>-377559.47674717789</v>
      </c>
      <c r="I324" s="5">
        <f>SUM($H$8:H324)</f>
        <v>-9498837.9625749011</v>
      </c>
    </row>
    <row r="325" spans="1:9" ht="15.75" customHeight="1">
      <c r="B325" s="1">
        <v>318</v>
      </c>
      <c r="C325" s="5">
        <f t="shared" si="58"/>
        <v>-264480.22674717789</v>
      </c>
      <c r="D325" s="6">
        <f t="shared" si="59"/>
        <v>-81728</v>
      </c>
      <c r="E325" s="6">
        <f t="shared" si="50"/>
        <v>346208.22674717789</v>
      </c>
      <c r="F325" s="6">
        <f t="shared" si="51"/>
        <v>-28367224.939322215</v>
      </c>
      <c r="G325" s="5">
        <f t="shared" si="60"/>
        <v>214018.00000000003</v>
      </c>
      <c r="H325" s="5">
        <f t="shared" ref="H325:H335" si="63">G325-$H$3+C325</f>
        <v>-51819.476747177861</v>
      </c>
      <c r="I325" s="5">
        <f>SUM($H$8:H325)</f>
        <v>-9550657.4393220786</v>
      </c>
    </row>
    <row r="326" spans="1:9" ht="15.75" customHeight="1">
      <c r="B326" s="1">
        <v>319</v>
      </c>
      <c r="C326" s="5">
        <f t="shared" si="58"/>
        <v>-264480.22674717789</v>
      </c>
      <c r="D326" s="6">
        <f t="shared" si="59"/>
        <v>-82738</v>
      </c>
      <c r="E326" s="6">
        <f t="shared" si="50"/>
        <v>347218.22674717789</v>
      </c>
      <c r="F326" s="6">
        <f t="shared" si="51"/>
        <v>-28714443.166069392</v>
      </c>
      <c r="G326" s="5">
        <f t="shared" si="60"/>
        <v>214018.00000000003</v>
      </c>
      <c r="H326" s="5">
        <f t="shared" si="63"/>
        <v>-51819.476747177861</v>
      </c>
      <c r="I326" s="5">
        <f>SUM($H$8:H326)</f>
        <v>-9602476.9160692561</v>
      </c>
    </row>
    <row r="327" spans="1:9" ht="15.75" customHeight="1">
      <c r="B327" s="1">
        <v>320</v>
      </c>
      <c r="C327" s="5">
        <f t="shared" si="58"/>
        <v>-264480.22674717789</v>
      </c>
      <c r="D327" s="6">
        <f t="shared" si="59"/>
        <v>-83751</v>
      </c>
      <c r="E327" s="6">
        <f t="shared" si="50"/>
        <v>348231.22674717789</v>
      </c>
      <c r="F327" s="6">
        <f t="shared" si="51"/>
        <v>-29062674.39281657</v>
      </c>
      <c r="G327" s="5">
        <f t="shared" si="60"/>
        <v>214018.00000000003</v>
      </c>
      <c r="H327" s="5">
        <f t="shared" si="63"/>
        <v>-51819.476747177861</v>
      </c>
      <c r="I327" s="5">
        <f>SUM($H$8:H327)</f>
        <v>-9654296.3928164337</v>
      </c>
    </row>
    <row r="328" spans="1:9" ht="15.75" customHeight="1">
      <c r="B328" s="1">
        <v>321</v>
      </c>
      <c r="C328" s="5">
        <f t="shared" ref="C328:C355" si="64">PMT($N$13/12,$D$5*12,$D$3*10000)</f>
        <v>-264480.22674717789</v>
      </c>
      <c r="D328" s="6">
        <f t="shared" ref="D328:D355" si="65">INT(F327*$N$13/12)</f>
        <v>-84767</v>
      </c>
      <c r="E328" s="6">
        <f t="shared" si="50"/>
        <v>349247.22674717789</v>
      </c>
      <c r="F328" s="6">
        <f t="shared" si="51"/>
        <v>-29411921.619563747</v>
      </c>
      <c r="G328" s="5">
        <f t="shared" ref="G328:G355" si="66">($H$2+$L$13*$H$5)*$M$13</f>
        <v>214018.00000000003</v>
      </c>
      <c r="H328" s="5">
        <f t="shared" si="63"/>
        <v>-51819.476747177861</v>
      </c>
      <c r="I328" s="5">
        <f>SUM($H$8:H328)</f>
        <v>-9706115.8695636112</v>
      </c>
    </row>
    <row r="329" spans="1:9" ht="15.75" customHeight="1">
      <c r="B329" s="1">
        <v>322</v>
      </c>
      <c r="C329" s="5">
        <f t="shared" si="64"/>
        <v>-264480.22674717789</v>
      </c>
      <c r="D329" s="6">
        <f t="shared" si="65"/>
        <v>-85785</v>
      </c>
      <c r="E329" s="6">
        <f t="shared" si="50"/>
        <v>350265.22674717789</v>
      </c>
      <c r="F329" s="6">
        <f t="shared" ref="F329:F380" si="67">F328-E329</f>
        <v>-29762186.846310925</v>
      </c>
      <c r="G329" s="5">
        <f t="shared" si="66"/>
        <v>214018.00000000003</v>
      </c>
      <c r="H329" s="5">
        <f t="shared" si="63"/>
        <v>-51819.476747177861</v>
      </c>
      <c r="I329" s="5">
        <f>SUM($H$8:H329)</f>
        <v>-9757935.3463107888</v>
      </c>
    </row>
    <row r="330" spans="1:9" ht="15.75" customHeight="1">
      <c r="B330" s="1">
        <v>323</v>
      </c>
      <c r="C330" s="5">
        <f t="shared" si="64"/>
        <v>-264480.22674717789</v>
      </c>
      <c r="D330" s="6">
        <f t="shared" si="65"/>
        <v>-86807</v>
      </c>
      <c r="E330" s="6">
        <f t="shared" si="50"/>
        <v>351287.22674717789</v>
      </c>
      <c r="F330" s="6">
        <f t="shared" si="67"/>
        <v>-30113474.073058102</v>
      </c>
      <c r="G330" s="5">
        <f t="shared" si="66"/>
        <v>214018.00000000003</v>
      </c>
      <c r="H330" s="5">
        <f t="shared" si="63"/>
        <v>-51819.476747177861</v>
      </c>
      <c r="I330" s="5">
        <f>SUM($H$8:H330)</f>
        <v>-9809754.8230579663</v>
      </c>
    </row>
    <row r="331" spans="1:9" ht="15.75" customHeight="1">
      <c r="B331" s="1">
        <v>324</v>
      </c>
      <c r="C331" s="5">
        <f t="shared" si="64"/>
        <v>-264480.22674717789</v>
      </c>
      <c r="D331" s="6">
        <f t="shared" si="65"/>
        <v>-87831</v>
      </c>
      <c r="E331" s="6">
        <f t="shared" si="50"/>
        <v>352311.22674717789</v>
      </c>
      <c r="F331" s="6">
        <f t="shared" si="67"/>
        <v>-30465785.29980528</v>
      </c>
      <c r="G331" s="5">
        <f t="shared" si="66"/>
        <v>214018.00000000003</v>
      </c>
      <c r="H331" s="5">
        <f t="shared" si="63"/>
        <v>-51819.476747177861</v>
      </c>
      <c r="I331" s="5">
        <f>SUM($H$8:H331)</f>
        <v>-9861574.2998051438</v>
      </c>
    </row>
    <row r="332" spans="1:9" ht="15.75" customHeight="1">
      <c r="A332" s="1">
        <f>A320+1</f>
        <v>28</v>
      </c>
      <c r="B332" s="1">
        <v>325</v>
      </c>
      <c r="C332" s="5">
        <f t="shared" si="64"/>
        <v>-264480.22674717789</v>
      </c>
      <c r="D332" s="6">
        <f t="shared" si="65"/>
        <v>-88859</v>
      </c>
      <c r="E332" s="6">
        <f t="shared" si="50"/>
        <v>353339.22674717789</v>
      </c>
      <c r="F332" s="6">
        <f t="shared" si="67"/>
        <v>-30819124.526552457</v>
      </c>
      <c r="G332" s="5">
        <f t="shared" si="66"/>
        <v>214018.00000000003</v>
      </c>
      <c r="H332" s="5">
        <f t="shared" si="63"/>
        <v>-51819.476747177861</v>
      </c>
      <c r="I332" s="5">
        <f>SUM($H$8:H332)</f>
        <v>-9913393.7765523214</v>
      </c>
    </row>
    <row r="333" spans="1:9" ht="15.75" customHeight="1">
      <c r="B333" s="1">
        <v>326</v>
      </c>
      <c r="C333" s="5">
        <f t="shared" si="64"/>
        <v>-264480.22674717789</v>
      </c>
      <c r="D333" s="6">
        <f t="shared" si="65"/>
        <v>-89890</v>
      </c>
      <c r="E333" s="6">
        <f t="shared" si="50"/>
        <v>354370.22674717789</v>
      </c>
      <c r="F333" s="6">
        <f t="shared" si="67"/>
        <v>-31173494.753299635</v>
      </c>
      <c r="G333" s="5">
        <f t="shared" si="66"/>
        <v>214018.00000000003</v>
      </c>
      <c r="H333" s="5">
        <f t="shared" si="63"/>
        <v>-51819.476747177861</v>
      </c>
      <c r="I333" s="5">
        <f>SUM($H$8:H333)</f>
        <v>-9965213.2532994989</v>
      </c>
    </row>
    <row r="334" spans="1:9" ht="15.75" customHeight="1">
      <c r="B334" s="1">
        <v>327</v>
      </c>
      <c r="C334" s="5">
        <f t="shared" si="64"/>
        <v>-264480.22674717789</v>
      </c>
      <c r="D334" s="6">
        <f t="shared" si="65"/>
        <v>-90923</v>
      </c>
      <c r="E334" s="6">
        <f t="shared" si="50"/>
        <v>355403.22674717789</v>
      </c>
      <c r="F334" s="6">
        <f t="shared" si="67"/>
        <v>-31528897.980046812</v>
      </c>
      <c r="G334" s="5">
        <f t="shared" si="66"/>
        <v>214018.00000000003</v>
      </c>
      <c r="H334" s="5">
        <f t="shared" si="63"/>
        <v>-51819.476747177861</v>
      </c>
      <c r="I334" s="5">
        <f>SUM($H$8:H334)</f>
        <v>-10017032.730046676</v>
      </c>
    </row>
    <row r="335" spans="1:9" ht="15.75" customHeight="1">
      <c r="B335" s="1">
        <v>328</v>
      </c>
      <c r="C335" s="5">
        <f t="shared" si="64"/>
        <v>-264480.22674717789</v>
      </c>
      <c r="D335" s="6">
        <f t="shared" si="65"/>
        <v>-91960</v>
      </c>
      <c r="E335" s="6">
        <f t="shared" si="50"/>
        <v>356440.22674717789</v>
      </c>
      <c r="F335" s="6">
        <f t="shared" si="67"/>
        <v>-31885338.20679399</v>
      </c>
      <c r="G335" s="5">
        <f t="shared" si="66"/>
        <v>214018.00000000003</v>
      </c>
      <c r="H335" s="5">
        <f t="shared" si="63"/>
        <v>-51819.476747177861</v>
      </c>
      <c r="I335" s="5">
        <f>SUM($H$8:H335)</f>
        <v>-10068852.206793854</v>
      </c>
    </row>
    <row r="336" spans="1:9" ht="15.75" customHeight="1">
      <c r="B336" s="1">
        <v>329</v>
      </c>
      <c r="C336" s="5">
        <f t="shared" si="64"/>
        <v>-264480.22674717789</v>
      </c>
      <c r="D336" s="6">
        <f t="shared" si="65"/>
        <v>-92999</v>
      </c>
      <c r="E336" s="6">
        <f t="shared" si="50"/>
        <v>357479.22674717789</v>
      </c>
      <c r="F336" s="6">
        <f t="shared" si="67"/>
        <v>-32242817.433541168</v>
      </c>
      <c r="G336" s="5">
        <f t="shared" si="66"/>
        <v>214018.00000000003</v>
      </c>
      <c r="H336" s="5">
        <f>G336-$H$3+C336-$H$4</f>
        <v>-377559.47674717789</v>
      </c>
      <c r="I336" s="5">
        <f>SUM($H$8:H336)</f>
        <v>-10446411.683541032</v>
      </c>
    </row>
    <row r="337" spans="1:9" ht="15.75" customHeight="1">
      <c r="B337" s="1">
        <v>330</v>
      </c>
      <c r="C337" s="5">
        <f t="shared" si="64"/>
        <v>-264480.22674717789</v>
      </c>
      <c r="D337" s="6">
        <f t="shared" si="65"/>
        <v>-94042</v>
      </c>
      <c r="E337" s="6">
        <f t="shared" si="50"/>
        <v>358522.22674717789</v>
      </c>
      <c r="F337" s="6">
        <f t="shared" si="67"/>
        <v>-32601339.660288345</v>
      </c>
      <c r="G337" s="5">
        <f t="shared" si="66"/>
        <v>214018.00000000003</v>
      </c>
      <c r="H337" s="5">
        <f t="shared" ref="H337:H347" si="68">G337-$H$3+C337</f>
        <v>-51819.476747177861</v>
      </c>
      <c r="I337" s="5">
        <f>SUM($H$8:H337)</f>
        <v>-10498231.160288209</v>
      </c>
    </row>
    <row r="338" spans="1:9" ht="15.75" customHeight="1">
      <c r="B338" s="1">
        <v>331</v>
      </c>
      <c r="C338" s="5">
        <f t="shared" si="64"/>
        <v>-264480.22674717789</v>
      </c>
      <c r="D338" s="6">
        <f t="shared" si="65"/>
        <v>-95088</v>
      </c>
      <c r="E338" s="6">
        <f t="shared" si="50"/>
        <v>359568.22674717789</v>
      </c>
      <c r="F338" s="6">
        <f t="shared" si="67"/>
        <v>-32960907.887035523</v>
      </c>
      <c r="G338" s="5">
        <f t="shared" si="66"/>
        <v>214018.00000000003</v>
      </c>
      <c r="H338" s="5">
        <f t="shared" si="68"/>
        <v>-51819.476747177861</v>
      </c>
      <c r="I338" s="5">
        <f>SUM($H$8:H338)</f>
        <v>-10550050.637035387</v>
      </c>
    </row>
    <row r="339" spans="1:9" ht="15.75" customHeight="1">
      <c r="B339" s="1">
        <v>332</v>
      </c>
      <c r="C339" s="5">
        <f t="shared" si="64"/>
        <v>-264480.22674717789</v>
      </c>
      <c r="D339" s="6">
        <f t="shared" si="65"/>
        <v>-96136</v>
      </c>
      <c r="E339" s="6">
        <f t="shared" si="50"/>
        <v>360616.22674717789</v>
      </c>
      <c r="F339" s="6">
        <f t="shared" si="67"/>
        <v>-33321524.1137827</v>
      </c>
      <c r="G339" s="5">
        <f t="shared" si="66"/>
        <v>214018.00000000003</v>
      </c>
      <c r="H339" s="5">
        <f t="shared" si="68"/>
        <v>-51819.476747177861</v>
      </c>
      <c r="I339" s="5">
        <f>SUM($H$8:H339)</f>
        <v>-10601870.113782564</v>
      </c>
    </row>
    <row r="340" spans="1:9" ht="15.75" customHeight="1">
      <c r="B340" s="1">
        <v>333</v>
      </c>
      <c r="C340" s="5">
        <f t="shared" si="64"/>
        <v>-264480.22674717789</v>
      </c>
      <c r="D340" s="6">
        <f t="shared" si="65"/>
        <v>-97188</v>
      </c>
      <c r="E340" s="6">
        <f t="shared" si="50"/>
        <v>361668.22674717789</v>
      </c>
      <c r="F340" s="6">
        <f t="shared" si="67"/>
        <v>-33683192.340529881</v>
      </c>
      <c r="G340" s="5">
        <f t="shared" si="66"/>
        <v>214018.00000000003</v>
      </c>
      <c r="H340" s="5">
        <f t="shared" si="68"/>
        <v>-51819.476747177861</v>
      </c>
      <c r="I340" s="5">
        <f>SUM($H$8:H340)</f>
        <v>-10653689.590529742</v>
      </c>
    </row>
    <row r="341" spans="1:9" ht="15.75" customHeight="1">
      <c r="B341" s="1">
        <v>334</v>
      </c>
      <c r="C341" s="5">
        <f t="shared" si="64"/>
        <v>-264480.22674717789</v>
      </c>
      <c r="D341" s="6">
        <f t="shared" si="65"/>
        <v>-98243</v>
      </c>
      <c r="E341" s="6">
        <f t="shared" si="50"/>
        <v>362723.22674717789</v>
      </c>
      <c r="F341" s="6">
        <f t="shared" si="67"/>
        <v>-34045915.567277059</v>
      </c>
      <c r="G341" s="5">
        <f t="shared" si="66"/>
        <v>214018.00000000003</v>
      </c>
      <c r="H341" s="5">
        <f t="shared" si="68"/>
        <v>-51819.476747177861</v>
      </c>
      <c r="I341" s="5">
        <f>SUM($H$8:H341)</f>
        <v>-10705509.067276919</v>
      </c>
    </row>
    <row r="342" spans="1:9" ht="15.75" customHeight="1">
      <c r="B342" s="1">
        <v>335</v>
      </c>
      <c r="C342" s="5">
        <f t="shared" si="64"/>
        <v>-264480.22674717789</v>
      </c>
      <c r="D342" s="6">
        <f t="shared" si="65"/>
        <v>-99301</v>
      </c>
      <c r="E342" s="6">
        <f t="shared" si="50"/>
        <v>363781.22674717789</v>
      </c>
      <c r="F342" s="6">
        <f t="shared" si="67"/>
        <v>-34409696.794024237</v>
      </c>
      <c r="G342" s="5">
        <f t="shared" si="66"/>
        <v>214018.00000000003</v>
      </c>
      <c r="H342" s="5">
        <f t="shared" si="68"/>
        <v>-51819.476747177861</v>
      </c>
      <c r="I342" s="5">
        <f>SUM($H$8:H342)</f>
        <v>-10757328.544024097</v>
      </c>
    </row>
    <row r="343" spans="1:9" ht="15.75" customHeight="1">
      <c r="B343" s="1">
        <v>336</v>
      </c>
      <c r="C343" s="5">
        <f t="shared" si="64"/>
        <v>-264480.22674717789</v>
      </c>
      <c r="D343" s="6">
        <f t="shared" si="65"/>
        <v>-100362</v>
      </c>
      <c r="E343" s="6">
        <f t="shared" si="50"/>
        <v>364842.22674717789</v>
      </c>
      <c r="F343" s="6">
        <f t="shared" si="67"/>
        <v>-34774539.020771414</v>
      </c>
      <c r="G343" s="5">
        <f t="shared" si="66"/>
        <v>214018.00000000003</v>
      </c>
      <c r="H343" s="5">
        <f t="shared" si="68"/>
        <v>-51819.476747177861</v>
      </c>
      <c r="I343" s="5">
        <f>SUM($H$8:H343)</f>
        <v>-10809148.020771274</v>
      </c>
    </row>
    <row r="344" spans="1:9" ht="15.75" customHeight="1">
      <c r="A344" s="1">
        <f>A332+1</f>
        <v>29</v>
      </c>
      <c r="B344" s="1">
        <v>337</v>
      </c>
      <c r="C344" s="5">
        <f t="shared" si="64"/>
        <v>-264480.22674717789</v>
      </c>
      <c r="D344" s="6">
        <f t="shared" si="65"/>
        <v>-101426</v>
      </c>
      <c r="E344" s="6">
        <f t="shared" si="50"/>
        <v>365906.22674717789</v>
      </c>
      <c r="F344" s="6">
        <f t="shared" si="67"/>
        <v>-35140445.247518592</v>
      </c>
      <c r="G344" s="5">
        <f t="shared" si="66"/>
        <v>214018.00000000003</v>
      </c>
      <c r="H344" s="5">
        <f t="shared" si="68"/>
        <v>-51819.476747177861</v>
      </c>
      <c r="I344" s="5">
        <f>SUM($H$8:H344)</f>
        <v>-10860967.497518452</v>
      </c>
    </row>
    <row r="345" spans="1:9" ht="15.75" customHeight="1">
      <c r="B345" s="1">
        <v>338</v>
      </c>
      <c r="C345" s="5">
        <f t="shared" si="64"/>
        <v>-264480.22674717789</v>
      </c>
      <c r="D345" s="6">
        <f t="shared" si="65"/>
        <v>-102493</v>
      </c>
      <c r="E345" s="6">
        <f t="shared" si="50"/>
        <v>366973.22674717789</v>
      </c>
      <c r="F345" s="6">
        <f t="shared" si="67"/>
        <v>-35507418.474265769</v>
      </c>
      <c r="G345" s="5">
        <f t="shared" si="66"/>
        <v>214018.00000000003</v>
      </c>
      <c r="H345" s="5">
        <f t="shared" si="68"/>
        <v>-51819.476747177861</v>
      </c>
      <c r="I345" s="5">
        <f>SUM($H$8:H345)</f>
        <v>-10912786.974265629</v>
      </c>
    </row>
    <row r="346" spans="1:9" ht="15.75" customHeight="1">
      <c r="B346" s="1">
        <v>339</v>
      </c>
      <c r="C346" s="5">
        <f t="shared" si="64"/>
        <v>-264480.22674717789</v>
      </c>
      <c r="D346" s="6">
        <f t="shared" si="65"/>
        <v>-103564</v>
      </c>
      <c r="E346" s="6">
        <f t="shared" si="50"/>
        <v>368044.22674717789</v>
      </c>
      <c r="F346" s="6">
        <f t="shared" si="67"/>
        <v>-35875462.701012947</v>
      </c>
      <c r="G346" s="5">
        <f t="shared" si="66"/>
        <v>214018.00000000003</v>
      </c>
      <c r="H346" s="5">
        <f t="shared" si="68"/>
        <v>-51819.476747177861</v>
      </c>
      <c r="I346" s="5">
        <f>SUM($H$8:H346)</f>
        <v>-10964606.451012807</v>
      </c>
    </row>
    <row r="347" spans="1:9" ht="15.75" customHeight="1">
      <c r="B347" s="1">
        <v>340</v>
      </c>
      <c r="C347" s="5">
        <f t="shared" si="64"/>
        <v>-264480.22674717789</v>
      </c>
      <c r="D347" s="6">
        <f t="shared" si="65"/>
        <v>-104637</v>
      </c>
      <c r="E347" s="6">
        <f t="shared" si="50"/>
        <v>369117.22674717789</v>
      </c>
      <c r="F347" s="6">
        <f t="shared" si="67"/>
        <v>-36244579.927760124</v>
      </c>
      <c r="G347" s="5">
        <f t="shared" si="66"/>
        <v>214018.00000000003</v>
      </c>
      <c r="H347" s="5">
        <f t="shared" si="68"/>
        <v>-51819.476747177861</v>
      </c>
      <c r="I347" s="5">
        <f>SUM($H$8:H347)</f>
        <v>-11016425.927759985</v>
      </c>
    </row>
    <row r="348" spans="1:9" ht="15.75" customHeight="1">
      <c r="B348" s="1">
        <v>341</v>
      </c>
      <c r="C348" s="5">
        <f t="shared" si="64"/>
        <v>-264480.22674717789</v>
      </c>
      <c r="D348" s="6">
        <f t="shared" si="65"/>
        <v>-105714</v>
      </c>
      <c r="E348" s="6">
        <f t="shared" si="50"/>
        <v>370194.22674717789</v>
      </c>
      <c r="F348" s="6">
        <f t="shared" si="67"/>
        <v>-36614774.154507302</v>
      </c>
      <c r="G348" s="5">
        <f t="shared" si="66"/>
        <v>214018.00000000003</v>
      </c>
      <c r="H348" s="5">
        <f>G348-$H$3+C348-$H$4</f>
        <v>-377559.47674717789</v>
      </c>
      <c r="I348" s="5">
        <f>SUM($H$8:H348)</f>
        <v>-11393985.404507162</v>
      </c>
    </row>
    <row r="349" spans="1:9" ht="15.75" customHeight="1">
      <c r="B349" s="1">
        <v>342</v>
      </c>
      <c r="C349" s="5">
        <f t="shared" si="64"/>
        <v>-264480.22674717789</v>
      </c>
      <c r="D349" s="6">
        <f t="shared" si="65"/>
        <v>-106794</v>
      </c>
      <c r="E349" s="6">
        <f t="shared" si="50"/>
        <v>371274.22674717789</v>
      </c>
      <c r="F349" s="6">
        <f t="shared" si="67"/>
        <v>-36986048.381254479</v>
      </c>
      <c r="G349" s="5">
        <f t="shared" si="66"/>
        <v>214018.00000000003</v>
      </c>
      <c r="H349" s="5">
        <f t="shared" ref="H349:H355" si="69">G349-$H$3+C349</f>
        <v>-51819.476747177861</v>
      </c>
      <c r="I349" s="5">
        <f>SUM($H$8:H349)</f>
        <v>-11445804.88125434</v>
      </c>
    </row>
    <row r="350" spans="1:9" ht="15.75" customHeight="1">
      <c r="B350" s="1">
        <v>343</v>
      </c>
      <c r="C350" s="5">
        <f t="shared" si="64"/>
        <v>-264480.22674717789</v>
      </c>
      <c r="D350" s="6">
        <f t="shared" si="65"/>
        <v>-107876</v>
      </c>
      <c r="E350" s="6">
        <f t="shared" si="50"/>
        <v>372356.22674717789</v>
      </c>
      <c r="F350" s="6">
        <f t="shared" si="67"/>
        <v>-37358404.608001657</v>
      </c>
      <c r="G350" s="5">
        <f t="shared" si="66"/>
        <v>214018.00000000003</v>
      </c>
      <c r="H350" s="5">
        <f t="shared" si="69"/>
        <v>-51819.476747177861</v>
      </c>
      <c r="I350" s="5">
        <f>SUM($H$8:H350)</f>
        <v>-11497624.358001517</v>
      </c>
    </row>
    <row r="351" spans="1:9" ht="15.75" customHeight="1">
      <c r="B351" s="1">
        <v>344</v>
      </c>
      <c r="C351" s="5">
        <f t="shared" si="64"/>
        <v>-264480.22674717789</v>
      </c>
      <c r="D351" s="6">
        <f t="shared" si="65"/>
        <v>-108963</v>
      </c>
      <c r="E351" s="6">
        <f t="shared" si="50"/>
        <v>373443.22674717789</v>
      </c>
      <c r="F351" s="6">
        <f t="shared" si="67"/>
        <v>-37731847.834748834</v>
      </c>
      <c r="G351" s="5">
        <f t="shared" si="66"/>
        <v>214018.00000000003</v>
      </c>
      <c r="H351" s="5">
        <f t="shared" si="69"/>
        <v>-51819.476747177861</v>
      </c>
      <c r="I351" s="5">
        <f>SUM($H$8:H351)</f>
        <v>-11549443.834748695</v>
      </c>
    </row>
    <row r="352" spans="1:9" ht="15.75" customHeight="1">
      <c r="B352" s="1">
        <v>345</v>
      </c>
      <c r="C352" s="5">
        <f t="shared" si="64"/>
        <v>-264480.22674717789</v>
      </c>
      <c r="D352" s="6">
        <f t="shared" si="65"/>
        <v>-110052</v>
      </c>
      <c r="E352" s="6">
        <f t="shared" si="50"/>
        <v>374532.22674717789</v>
      </c>
      <c r="F352" s="6">
        <f t="shared" si="67"/>
        <v>-38106380.061496012</v>
      </c>
      <c r="G352" s="5">
        <f t="shared" si="66"/>
        <v>214018.00000000003</v>
      </c>
      <c r="H352" s="5">
        <f t="shared" si="69"/>
        <v>-51819.476747177861</v>
      </c>
      <c r="I352" s="5">
        <f>SUM($H$8:H352)</f>
        <v>-11601263.311495872</v>
      </c>
    </row>
    <row r="353" spans="1:9" ht="15.75" customHeight="1">
      <c r="B353" s="1">
        <v>346</v>
      </c>
      <c r="C353" s="5">
        <f t="shared" si="64"/>
        <v>-264480.22674717789</v>
      </c>
      <c r="D353" s="6">
        <f t="shared" si="65"/>
        <v>-111144</v>
      </c>
      <c r="E353" s="6">
        <f t="shared" si="50"/>
        <v>375624.22674717789</v>
      </c>
      <c r="F353" s="6">
        <f t="shared" si="67"/>
        <v>-38482004.288243189</v>
      </c>
      <c r="G353" s="5">
        <f t="shared" si="66"/>
        <v>214018.00000000003</v>
      </c>
      <c r="H353" s="5">
        <f t="shared" si="69"/>
        <v>-51819.476747177861</v>
      </c>
      <c r="I353" s="5">
        <f>SUM($H$8:H353)</f>
        <v>-11653082.78824305</v>
      </c>
    </row>
    <row r="354" spans="1:9" ht="15.75" customHeight="1">
      <c r="B354" s="1">
        <v>347</v>
      </c>
      <c r="C354" s="5">
        <f t="shared" si="64"/>
        <v>-264480.22674717789</v>
      </c>
      <c r="D354" s="6">
        <f t="shared" si="65"/>
        <v>-112240</v>
      </c>
      <c r="E354" s="6">
        <f t="shared" si="50"/>
        <v>376720.22674717789</v>
      </c>
      <c r="F354" s="6">
        <f t="shared" si="67"/>
        <v>-38858724.514990367</v>
      </c>
      <c r="G354" s="5">
        <f t="shared" si="66"/>
        <v>214018.00000000003</v>
      </c>
      <c r="H354" s="5">
        <f t="shared" si="69"/>
        <v>-51819.476747177861</v>
      </c>
      <c r="I354" s="5">
        <f>SUM($H$8:H354)</f>
        <v>-11704902.264990227</v>
      </c>
    </row>
    <row r="355" spans="1:9" ht="15.75" customHeight="1">
      <c r="B355" s="1">
        <v>348</v>
      </c>
      <c r="C355" s="5">
        <f t="shared" si="64"/>
        <v>-264480.22674717789</v>
      </c>
      <c r="D355" s="6">
        <f t="shared" si="65"/>
        <v>-113338</v>
      </c>
      <c r="E355" s="6">
        <f t="shared" si="50"/>
        <v>377818.22674717789</v>
      </c>
      <c r="F355" s="6">
        <f t="shared" si="67"/>
        <v>-39236542.741737545</v>
      </c>
      <c r="G355" s="5">
        <f t="shared" si="66"/>
        <v>214018.00000000003</v>
      </c>
      <c r="H355" s="5">
        <f t="shared" si="69"/>
        <v>-51819.476747177861</v>
      </c>
      <c r="I355" s="5">
        <f>SUM($H$8:H355)</f>
        <v>-11756721.741737405</v>
      </c>
    </row>
    <row r="356" spans="1:9" ht="15.75" customHeight="1">
      <c r="A356" s="1">
        <f>A344+1</f>
        <v>30</v>
      </c>
      <c r="B356" s="1">
        <v>349</v>
      </c>
      <c r="C356" s="5">
        <f t="shared" ref="C356:C380" si="70">PMT($N$14/12,$D$5*12,$D$3*10000)</f>
        <v>-275822.91683128319</v>
      </c>
      <c r="D356" s="6">
        <f t="shared" ref="D356:D380" si="71">INT(F355*$N$14/12)</f>
        <v>-130789</v>
      </c>
      <c r="E356" s="6">
        <f t="shared" si="50"/>
        <v>406611.91683128319</v>
      </c>
      <c r="F356" s="6">
        <f t="shared" si="67"/>
        <v>-39643154.658568829</v>
      </c>
      <c r="G356" s="5">
        <f t="shared" ref="G356:G380" si="72">($H$2+$L$14*$H$5)*$M$14</f>
        <v>200018.00000000003</v>
      </c>
      <c r="H356" s="5">
        <f>G356-$H$3+C356-$O$14</f>
        <v>-77162.166831283161</v>
      </c>
      <c r="I356" s="5">
        <f>SUM($H$8:H356)</f>
        <v>-11833883.908568688</v>
      </c>
    </row>
    <row r="357" spans="1:9" ht="15.75" customHeight="1">
      <c r="B357" s="1">
        <v>350</v>
      </c>
      <c r="C357" s="5">
        <f t="shared" si="70"/>
        <v>-275822.91683128319</v>
      </c>
      <c r="D357" s="6">
        <f t="shared" si="71"/>
        <v>-132144</v>
      </c>
      <c r="E357" s="6">
        <f t="shared" si="50"/>
        <v>407966.91683128319</v>
      </c>
      <c r="F357" s="6">
        <f t="shared" si="67"/>
        <v>-40051121.575400114</v>
      </c>
      <c r="G357" s="5">
        <f t="shared" si="72"/>
        <v>200018.00000000003</v>
      </c>
      <c r="H357" s="5">
        <f>G357-$H$3+C357</f>
        <v>-77162.166831283161</v>
      </c>
      <c r="I357" s="5">
        <f>SUM($H$8:H357)</f>
        <v>-11911046.075399971</v>
      </c>
    </row>
    <row r="358" spans="1:9" ht="15.75" customHeight="1">
      <c r="B358" s="1">
        <v>351</v>
      </c>
      <c r="C358" s="5">
        <f t="shared" si="70"/>
        <v>-275822.91683128319</v>
      </c>
      <c r="D358" s="6">
        <f t="shared" si="71"/>
        <v>-133504</v>
      </c>
      <c r="E358" s="6">
        <f t="shared" si="50"/>
        <v>409326.91683128319</v>
      </c>
      <c r="F358" s="6">
        <f t="shared" si="67"/>
        <v>-40460448.492231399</v>
      </c>
      <c r="G358" s="5">
        <f t="shared" si="72"/>
        <v>200018.00000000003</v>
      </c>
      <c r="H358" s="5">
        <f>G358-$H$3+C358</f>
        <v>-77162.166831283161</v>
      </c>
      <c r="I358" s="5">
        <f>SUM($H$8:H358)</f>
        <v>-11988208.242231254</v>
      </c>
    </row>
    <row r="359" spans="1:9" ht="15.75" customHeight="1">
      <c r="B359" s="1">
        <v>352</v>
      </c>
      <c r="C359" s="5">
        <f t="shared" si="70"/>
        <v>-275822.91683128319</v>
      </c>
      <c r="D359" s="6">
        <f t="shared" si="71"/>
        <v>-134869</v>
      </c>
      <c r="E359" s="6">
        <f t="shared" si="50"/>
        <v>410691.91683128319</v>
      </c>
      <c r="F359" s="6">
        <f t="shared" si="67"/>
        <v>-40871140.409062684</v>
      </c>
      <c r="G359" s="5">
        <f t="shared" si="72"/>
        <v>200018.00000000003</v>
      </c>
      <c r="H359" s="5">
        <f>G359-$H$3+C359</f>
        <v>-77162.166831283161</v>
      </c>
      <c r="I359" s="5">
        <f>SUM($H$8:H359)</f>
        <v>-12065370.409062536</v>
      </c>
    </row>
    <row r="360" spans="1:9" ht="15.75" customHeight="1">
      <c r="B360" s="1">
        <v>353</v>
      </c>
      <c r="C360" s="5">
        <f t="shared" si="70"/>
        <v>-275822.91683128319</v>
      </c>
      <c r="D360" s="6">
        <f t="shared" si="71"/>
        <v>-136238</v>
      </c>
      <c r="E360" s="6">
        <f t="shared" si="50"/>
        <v>412060.91683128319</v>
      </c>
      <c r="F360" s="6">
        <f t="shared" si="67"/>
        <v>-41283201.325893968</v>
      </c>
      <c r="G360" s="5">
        <f t="shared" si="72"/>
        <v>200018.00000000003</v>
      </c>
      <c r="H360" s="5">
        <f>G360-$H$3+C360-$H$4</f>
        <v>-402902.16683128325</v>
      </c>
      <c r="I360" s="5">
        <f>SUM($H$8:H360)</f>
        <v>-12468272.575893819</v>
      </c>
    </row>
    <row r="361" spans="1:9" ht="15.75" customHeight="1">
      <c r="B361" s="1">
        <v>354</v>
      </c>
      <c r="C361" s="5">
        <f t="shared" si="70"/>
        <v>-275822.91683128319</v>
      </c>
      <c r="D361" s="6">
        <f t="shared" si="71"/>
        <v>-137611</v>
      </c>
      <c r="E361" s="6">
        <f t="shared" si="50"/>
        <v>413433.91683128319</v>
      </c>
      <c r="F361" s="6">
        <f t="shared" si="67"/>
        <v>-41696635.242725253</v>
      </c>
      <c r="G361" s="5">
        <f t="shared" si="72"/>
        <v>200018.00000000003</v>
      </c>
      <c r="H361" s="5">
        <f t="shared" ref="H361:H371" si="73">G361-$H$3+C361</f>
        <v>-77162.166831283161</v>
      </c>
      <c r="I361" s="5">
        <f>SUM($H$8:H361)</f>
        <v>-12545434.742725102</v>
      </c>
    </row>
    <row r="362" spans="1:9" ht="15.75" customHeight="1">
      <c r="B362" s="1">
        <v>355</v>
      </c>
      <c r="C362" s="5">
        <f t="shared" si="70"/>
        <v>-275822.91683128319</v>
      </c>
      <c r="D362" s="6">
        <f t="shared" si="71"/>
        <v>-138989</v>
      </c>
      <c r="E362" s="6">
        <f t="shared" si="50"/>
        <v>414811.91683128319</v>
      </c>
      <c r="F362" s="6">
        <f t="shared" si="67"/>
        <v>-42111447.159556538</v>
      </c>
      <c r="G362" s="5">
        <f t="shared" si="72"/>
        <v>200018.00000000003</v>
      </c>
      <c r="H362" s="5">
        <f t="shared" si="73"/>
        <v>-77162.166831283161</v>
      </c>
      <c r="I362" s="5">
        <f>SUM($H$8:H362)</f>
        <v>-12622596.909556385</v>
      </c>
    </row>
    <row r="363" spans="1:9" ht="15.75" customHeight="1">
      <c r="B363" s="1">
        <v>356</v>
      </c>
      <c r="C363" s="5">
        <f t="shared" si="70"/>
        <v>-275822.91683128319</v>
      </c>
      <c r="D363" s="6">
        <f t="shared" si="71"/>
        <v>-140372</v>
      </c>
      <c r="E363" s="6">
        <f t="shared" si="50"/>
        <v>416194.91683128319</v>
      </c>
      <c r="F363" s="6">
        <f t="shared" si="67"/>
        <v>-42527642.076387823</v>
      </c>
      <c r="G363" s="5">
        <f t="shared" si="72"/>
        <v>200018.00000000003</v>
      </c>
      <c r="H363" s="5">
        <f t="shared" si="73"/>
        <v>-77162.166831283161</v>
      </c>
      <c r="I363" s="5">
        <f>SUM($H$8:H363)</f>
        <v>-12699759.076387668</v>
      </c>
    </row>
    <row r="364" spans="1:9" ht="15.75" customHeight="1">
      <c r="B364" s="1">
        <v>357</v>
      </c>
      <c r="C364" s="5">
        <f t="shared" si="70"/>
        <v>-275822.91683128319</v>
      </c>
      <c r="D364" s="6">
        <f t="shared" si="71"/>
        <v>-141759</v>
      </c>
      <c r="E364" s="6">
        <f t="shared" si="50"/>
        <v>417581.91683128319</v>
      </c>
      <c r="F364" s="6">
        <f t="shared" si="67"/>
        <v>-42945223.993219107</v>
      </c>
      <c r="G364" s="5">
        <f t="shared" si="72"/>
        <v>200018.00000000003</v>
      </c>
      <c r="H364" s="5">
        <f t="shared" si="73"/>
        <v>-77162.166831283161</v>
      </c>
      <c r="I364" s="5">
        <f>SUM($H$8:H364)</f>
        <v>-12776921.243218951</v>
      </c>
    </row>
    <row r="365" spans="1:9" ht="15.75" customHeight="1">
      <c r="B365" s="1">
        <v>358</v>
      </c>
      <c r="C365" s="5">
        <f t="shared" si="70"/>
        <v>-275822.91683128319</v>
      </c>
      <c r="D365" s="6">
        <f t="shared" si="71"/>
        <v>-143151</v>
      </c>
      <c r="E365" s="6">
        <f t="shared" si="50"/>
        <v>418973.91683128319</v>
      </c>
      <c r="F365" s="6">
        <f t="shared" si="67"/>
        <v>-43364197.910050392</v>
      </c>
      <c r="G365" s="5">
        <f t="shared" si="72"/>
        <v>200018.00000000003</v>
      </c>
      <c r="H365" s="5">
        <f t="shared" si="73"/>
        <v>-77162.166831283161</v>
      </c>
      <c r="I365" s="5">
        <f>SUM($H$8:H365)</f>
        <v>-12854083.410050234</v>
      </c>
    </row>
    <row r="366" spans="1:9" ht="15.75" customHeight="1">
      <c r="B366" s="1">
        <v>359</v>
      </c>
      <c r="C366" s="5">
        <f t="shared" si="70"/>
        <v>-275822.91683128319</v>
      </c>
      <c r="D366" s="6">
        <f t="shared" si="71"/>
        <v>-144548</v>
      </c>
      <c r="E366" s="6">
        <f t="shared" si="50"/>
        <v>420370.91683128319</v>
      </c>
      <c r="F366" s="6">
        <f t="shared" si="67"/>
        <v>-43784568.826881677</v>
      </c>
      <c r="G366" s="5">
        <f t="shared" si="72"/>
        <v>200018.00000000003</v>
      </c>
      <c r="H366" s="5">
        <f t="shared" si="73"/>
        <v>-77162.166831283161</v>
      </c>
      <c r="I366" s="5">
        <f>SUM($H$8:H366)</f>
        <v>-12931245.576881517</v>
      </c>
    </row>
    <row r="367" spans="1:9" ht="15.75" customHeight="1">
      <c r="B367" s="1">
        <v>360</v>
      </c>
      <c r="C367" s="5">
        <f t="shared" si="70"/>
        <v>-275822.91683128319</v>
      </c>
      <c r="D367" s="6">
        <f t="shared" si="71"/>
        <v>-145949</v>
      </c>
      <c r="E367" s="6">
        <f t="shared" si="50"/>
        <v>421771.91683128319</v>
      </c>
      <c r="F367" s="6">
        <f t="shared" si="67"/>
        <v>-44206340.743712962</v>
      </c>
      <c r="G367" s="5">
        <f t="shared" si="72"/>
        <v>200018.00000000003</v>
      </c>
      <c r="H367" s="5">
        <f t="shared" si="73"/>
        <v>-77162.166831283161</v>
      </c>
      <c r="I367" s="5">
        <f>SUM($H$8:H367)</f>
        <v>-13008407.7437128</v>
      </c>
    </row>
    <row r="368" spans="1:9" ht="15.75" customHeight="1">
      <c r="A368" s="1">
        <f>A356+1</f>
        <v>31</v>
      </c>
      <c r="B368" s="1">
        <v>361</v>
      </c>
      <c r="C368" s="5">
        <f t="shared" si="70"/>
        <v>-275822.91683128319</v>
      </c>
      <c r="D368" s="6">
        <f t="shared" si="71"/>
        <v>-147355</v>
      </c>
      <c r="E368" s="6">
        <f t="shared" si="50"/>
        <v>423177.91683128319</v>
      </c>
      <c r="F368" s="6">
        <f t="shared" si="67"/>
        <v>-44629518.660544246</v>
      </c>
      <c r="G368" s="5">
        <f t="shared" si="72"/>
        <v>200018.00000000003</v>
      </c>
      <c r="H368" s="5">
        <f t="shared" si="73"/>
        <v>-77162.166831283161</v>
      </c>
      <c r="I368" s="5">
        <f>SUM($H$8:H368)</f>
        <v>-13085569.910544083</v>
      </c>
    </row>
    <row r="369" spans="1:9" ht="15.75" customHeight="1">
      <c r="B369" s="1">
        <v>362</v>
      </c>
      <c r="C369" s="5">
        <f t="shared" si="70"/>
        <v>-275822.91683128319</v>
      </c>
      <c r="D369" s="6">
        <f t="shared" si="71"/>
        <v>-148766</v>
      </c>
      <c r="E369" s="6">
        <f t="shared" si="50"/>
        <v>424588.91683128319</v>
      </c>
      <c r="F369" s="6">
        <f t="shared" si="67"/>
        <v>-45054107.577375531</v>
      </c>
      <c r="G369" s="5">
        <f t="shared" si="72"/>
        <v>200018.00000000003</v>
      </c>
      <c r="H369" s="5">
        <f t="shared" si="73"/>
        <v>-77162.166831283161</v>
      </c>
      <c r="I369" s="5">
        <f>SUM($H$8:H369)</f>
        <v>-13162732.077375365</v>
      </c>
    </row>
    <row r="370" spans="1:9" ht="15.75" customHeight="1">
      <c r="B370" s="1">
        <v>363</v>
      </c>
      <c r="C370" s="5">
        <f t="shared" si="70"/>
        <v>-275822.91683128319</v>
      </c>
      <c r="D370" s="6">
        <f t="shared" si="71"/>
        <v>-150181</v>
      </c>
      <c r="E370" s="6">
        <f t="shared" si="50"/>
        <v>426003.91683128319</v>
      </c>
      <c r="F370" s="6">
        <f t="shared" si="67"/>
        <v>-45480111.494206816</v>
      </c>
      <c r="G370" s="5">
        <f t="shared" si="72"/>
        <v>200018.00000000003</v>
      </c>
      <c r="H370" s="5">
        <f t="shared" si="73"/>
        <v>-77162.166831283161</v>
      </c>
      <c r="I370" s="5">
        <f>SUM($H$8:H370)</f>
        <v>-13239894.244206648</v>
      </c>
    </row>
    <row r="371" spans="1:9" ht="15.75" customHeight="1">
      <c r="B371" s="1">
        <v>364</v>
      </c>
      <c r="C371" s="5">
        <f t="shared" si="70"/>
        <v>-275822.91683128319</v>
      </c>
      <c r="D371" s="6">
        <f t="shared" si="71"/>
        <v>-151601</v>
      </c>
      <c r="E371" s="6">
        <f t="shared" si="50"/>
        <v>427423.91683128319</v>
      </c>
      <c r="F371" s="6">
        <f t="shared" si="67"/>
        <v>-45907535.411038101</v>
      </c>
      <c r="G371" s="5">
        <f t="shared" si="72"/>
        <v>200018.00000000003</v>
      </c>
      <c r="H371" s="5">
        <f t="shared" si="73"/>
        <v>-77162.166831283161</v>
      </c>
      <c r="I371" s="5">
        <f>SUM($H$8:H371)</f>
        <v>-13317056.411037931</v>
      </c>
    </row>
    <row r="372" spans="1:9" ht="15.75" customHeight="1">
      <c r="B372" s="1">
        <v>365</v>
      </c>
      <c r="C372" s="5">
        <f t="shared" si="70"/>
        <v>-275822.91683128319</v>
      </c>
      <c r="D372" s="6">
        <f t="shared" si="71"/>
        <v>-153026</v>
      </c>
      <c r="E372" s="6">
        <f t="shared" si="50"/>
        <v>428848.91683128319</v>
      </c>
      <c r="F372" s="6">
        <f t="shared" si="67"/>
        <v>-46336384.327869385</v>
      </c>
      <c r="G372" s="5">
        <f t="shared" si="72"/>
        <v>200018.00000000003</v>
      </c>
      <c r="H372" s="5">
        <f>G372-$H$3+C372-$H$4</f>
        <v>-402902.16683128325</v>
      </c>
      <c r="I372" s="5">
        <f>SUM($H$8:H372)</f>
        <v>-13719958.577869214</v>
      </c>
    </row>
    <row r="373" spans="1:9" ht="15.75" customHeight="1">
      <c r="B373" s="1">
        <v>366</v>
      </c>
      <c r="C373" s="5">
        <f t="shared" si="70"/>
        <v>-275822.91683128319</v>
      </c>
      <c r="D373" s="6">
        <f t="shared" si="71"/>
        <v>-154455</v>
      </c>
      <c r="E373" s="6">
        <f t="shared" si="50"/>
        <v>430277.91683128319</v>
      </c>
      <c r="F373" s="6">
        <f t="shared" si="67"/>
        <v>-46766662.24470067</v>
      </c>
      <c r="G373" s="5">
        <f t="shared" si="72"/>
        <v>200018.00000000003</v>
      </c>
      <c r="H373" s="5">
        <f t="shared" ref="H373:H380" si="74">G373-$H$3+C373</f>
        <v>-77162.166831283161</v>
      </c>
      <c r="I373" s="5">
        <f>SUM($H$8:H373)</f>
        <v>-13797120.744700497</v>
      </c>
    </row>
    <row r="374" spans="1:9" ht="15.75" customHeight="1">
      <c r="B374" s="1">
        <v>367</v>
      </c>
      <c r="C374" s="5">
        <f t="shared" si="70"/>
        <v>-275822.91683128319</v>
      </c>
      <c r="D374" s="6">
        <f t="shared" si="71"/>
        <v>-155889</v>
      </c>
      <c r="E374" s="6">
        <f t="shared" si="50"/>
        <v>431711.91683128319</v>
      </c>
      <c r="F374" s="6">
        <f t="shared" si="67"/>
        <v>-47198374.161531955</v>
      </c>
      <c r="G374" s="5">
        <f t="shared" si="72"/>
        <v>200018.00000000003</v>
      </c>
      <c r="H374" s="5">
        <f t="shared" si="74"/>
        <v>-77162.166831283161</v>
      </c>
      <c r="I374" s="5">
        <f>SUM($H$8:H374)</f>
        <v>-13874282.91153178</v>
      </c>
    </row>
    <row r="375" spans="1:9" ht="15.75" customHeight="1">
      <c r="B375" s="1">
        <v>368</v>
      </c>
      <c r="C375" s="5">
        <f t="shared" si="70"/>
        <v>-275822.91683128319</v>
      </c>
      <c r="D375" s="6">
        <f t="shared" si="71"/>
        <v>-157328</v>
      </c>
      <c r="E375" s="6">
        <f t="shared" si="50"/>
        <v>433150.91683128319</v>
      </c>
      <c r="F375" s="6">
        <f t="shared" si="67"/>
        <v>-47631525.07836324</v>
      </c>
      <c r="G375" s="5">
        <f t="shared" si="72"/>
        <v>200018.00000000003</v>
      </c>
      <c r="H375" s="5">
        <f t="shared" si="74"/>
        <v>-77162.166831283161</v>
      </c>
      <c r="I375" s="5">
        <f>SUM($H$8:H375)</f>
        <v>-13951445.078363063</v>
      </c>
    </row>
    <row r="376" spans="1:9" ht="15.75" customHeight="1">
      <c r="B376" s="1">
        <v>369</v>
      </c>
      <c r="C376" s="5">
        <f t="shared" si="70"/>
        <v>-275822.91683128319</v>
      </c>
      <c r="D376" s="6">
        <f t="shared" si="71"/>
        <v>-158772</v>
      </c>
      <c r="E376" s="6">
        <f t="shared" si="50"/>
        <v>434594.91683128319</v>
      </c>
      <c r="F376" s="6">
        <f t="shared" si="67"/>
        <v>-48066119.995194525</v>
      </c>
      <c r="G376" s="5">
        <f t="shared" si="72"/>
        <v>200018.00000000003</v>
      </c>
      <c r="H376" s="5">
        <f t="shared" si="74"/>
        <v>-77162.166831283161</v>
      </c>
      <c r="I376" s="5">
        <f>SUM($H$8:H376)</f>
        <v>-14028607.245194346</v>
      </c>
    </row>
    <row r="377" spans="1:9" ht="15.75" customHeight="1">
      <c r="B377" s="1">
        <v>370</v>
      </c>
      <c r="C377" s="5">
        <f t="shared" si="70"/>
        <v>-275822.91683128319</v>
      </c>
      <c r="D377" s="6">
        <f t="shared" si="71"/>
        <v>-160221</v>
      </c>
      <c r="E377" s="6">
        <f t="shared" si="50"/>
        <v>436043.91683128319</v>
      </c>
      <c r="F377" s="6">
        <f t="shared" si="67"/>
        <v>-48502163.912025809</v>
      </c>
      <c r="G377" s="5">
        <f t="shared" si="72"/>
        <v>200018.00000000003</v>
      </c>
      <c r="H377" s="5">
        <f t="shared" si="74"/>
        <v>-77162.166831283161</v>
      </c>
      <c r="I377" s="5">
        <f>SUM($H$8:H377)</f>
        <v>-14105769.412025629</v>
      </c>
    </row>
    <row r="378" spans="1:9" ht="15.75" customHeight="1">
      <c r="B378" s="1">
        <v>371</v>
      </c>
      <c r="C378" s="5">
        <f t="shared" si="70"/>
        <v>-275822.91683128319</v>
      </c>
      <c r="D378" s="6">
        <f t="shared" si="71"/>
        <v>-161674</v>
      </c>
      <c r="E378" s="6">
        <f t="shared" si="50"/>
        <v>437496.91683128319</v>
      </c>
      <c r="F378" s="6">
        <f t="shared" si="67"/>
        <v>-48939660.828857094</v>
      </c>
      <c r="G378" s="5">
        <f t="shared" si="72"/>
        <v>200018.00000000003</v>
      </c>
      <c r="H378" s="5">
        <f t="shared" si="74"/>
        <v>-77162.166831283161</v>
      </c>
      <c r="I378" s="5">
        <f>SUM($H$8:H378)</f>
        <v>-14182931.578856912</v>
      </c>
    </row>
    <row r="379" spans="1:9" ht="15.75" customHeight="1">
      <c r="B379" s="1">
        <v>372</v>
      </c>
      <c r="C379" s="5">
        <f t="shared" si="70"/>
        <v>-275822.91683128319</v>
      </c>
      <c r="D379" s="6">
        <f t="shared" si="71"/>
        <v>-163133</v>
      </c>
      <c r="E379" s="6">
        <f t="shared" si="50"/>
        <v>438955.91683128319</v>
      </c>
      <c r="F379" s="6">
        <f t="shared" si="67"/>
        <v>-49378616.745688379</v>
      </c>
      <c r="G379" s="5">
        <f t="shared" si="72"/>
        <v>200018.00000000003</v>
      </c>
      <c r="H379" s="5">
        <f t="shared" si="74"/>
        <v>-77162.166831283161</v>
      </c>
      <c r="I379" s="5">
        <f>SUM($H$8:H379)</f>
        <v>-14260093.745688194</v>
      </c>
    </row>
    <row r="380" spans="1:9" ht="15.75" customHeight="1">
      <c r="A380" s="1">
        <f>A368+1</f>
        <v>32</v>
      </c>
      <c r="B380" s="1">
        <v>373</v>
      </c>
      <c r="C380" s="5">
        <f t="shared" si="70"/>
        <v>-275822.91683128319</v>
      </c>
      <c r="D380" s="6">
        <f t="shared" si="71"/>
        <v>-164596</v>
      </c>
      <c r="E380" s="6">
        <f t="shared" si="50"/>
        <v>440418.91683128319</v>
      </c>
      <c r="F380" s="6">
        <f t="shared" si="67"/>
        <v>-49819035.662519664</v>
      </c>
      <c r="G380" s="5">
        <f t="shared" si="72"/>
        <v>200018.00000000003</v>
      </c>
      <c r="H380" s="5">
        <f t="shared" si="74"/>
        <v>-77162.166831283161</v>
      </c>
      <c r="I380" s="5">
        <f>SUM($H$8:H380)</f>
        <v>-14337255.912519477</v>
      </c>
    </row>
    <row r="381" spans="1:9" ht="15.75" customHeight="1"/>
    <row r="382" spans="1:9" ht="15.75" customHeight="1"/>
    <row r="383" spans="1:9" ht="15.75" customHeight="1"/>
    <row r="384" spans="1:9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2022-08-20T00:32:13Z</dcterms:created>
  <dcterms:modified xsi:type="dcterms:W3CDTF">2026-04-11T21:41:10Z</dcterms:modified>
</cp:coreProperties>
</file>